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2.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3.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4.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d.turdiyeva\Desktop\сайт\"/>
    </mc:Choice>
  </mc:AlternateContent>
  <xr:revisionPtr revIDLastSave="0" documentId="13_ncr:1_{8FE888E6-1715-40F1-BD56-0E41B8185650}" xr6:coauthVersionLast="45" xr6:coauthVersionMax="45" xr10:uidLastSave="{00000000-0000-0000-0000-000000000000}"/>
  <bookViews>
    <workbookView xWindow="-120" yWindow="-120" windowWidth="29040" windowHeight="15840" xr2:uid="{00000000-000D-0000-FFFF-FFFF00000000}"/>
  </bookViews>
  <sheets>
    <sheet name="2025_Крилча" sheetId="3" r:id="rId1"/>
    <sheet name="2025_Русский" sheetId="2" r:id="rId2"/>
    <sheet name="2025_Lotincha" sheetId="1" r:id="rId3"/>
    <sheet name="2025_English" sheetId="5" r:id="rId4"/>
    <sheet name="9 oylik" sheetId="6" state="hidden" r:id="rId5"/>
  </sheets>
  <definedNames>
    <definedName name="_xlnm.Print_Titles" localSheetId="3">'2025_English'!$4:$4</definedName>
    <definedName name="_xlnm.Print_Titles" localSheetId="2">'2025_Lotincha'!$5:$5</definedName>
    <definedName name="_xlnm.Print_Titles" localSheetId="0">'2025_Крилча'!$5:$5</definedName>
    <definedName name="_xlnm.Print_Titles" localSheetId="1">'2025_Русский'!$4:$4</definedName>
    <definedName name="_xlnm.Print_Area" localSheetId="3">'2025_English'!$B$1:$G$12</definedName>
    <definedName name="_xlnm.Print_Area" localSheetId="2">'2025_Lotincha'!$B$1:$G$14</definedName>
    <definedName name="_xlnm.Print_Area" localSheetId="0">'2025_Крилча'!$B$1:$G$15</definedName>
    <definedName name="_xlnm.Print_Area" localSheetId="1">'2025_Русский'!$B$1:$G$13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3" l="1"/>
  <c r="F12" i="5"/>
  <c r="E12" i="5"/>
  <c r="G11" i="5"/>
  <c r="F13" i="1"/>
  <c r="E13" i="1"/>
  <c r="G12" i="1"/>
  <c r="F12" i="2"/>
  <c r="E12" i="2"/>
  <c r="G11" i="2"/>
  <c r="F13" i="3"/>
  <c r="B11" i="5"/>
  <c r="B12" i="1"/>
  <c r="G12" i="3"/>
  <c r="B7" i="5" l="1"/>
  <c r="B8" i="1"/>
  <c r="B7" i="2"/>
  <c r="B8" i="3" l="1"/>
  <c r="G10" i="5" l="1"/>
  <c r="G9" i="5"/>
  <c r="G8" i="5"/>
  <c r="G7" i="5"/>
  <c r="G6" i="5"/>
  <c r="G5" i="5"/>
  <c r="G11" i="1"/>
  <c r="G10" i="1"/>
  <c r="G9" i="1"/>
  <c r="G8" i="1"/>
  <c r="G7" i="1"/>
  <c r="G6" i="1"/>
  <c r="G13" i="1" s="1"/>
  <c r="G10" i="2"/>
  <c r="G9" i="2"/>
  <c r="G8" i="2"/>
  <c r="G7" i="2"/>
  <c r="G6" i="2"/>
  <c r="G5" i="2"/>
  <c r="G12" i="2" l="1"/>
  <c r="G12" i="5"/>
  <c r="G7" i="3" l="1"/>
  <c r="B9" i="1" l="1"/>
  <c r="B10" i="1" s="1"/>
  <c r="B11" i="1" s="1"/>
  <c r="B8" i="5"/>
  <c r="B9" i="5" s="1"/>
  <c r="B10" i="5" s="1"/>
  <c r="B8" i="2"/>
  <c r="B9" i="2" s="1"/>
  <c r="B10" i="2" s="1"/>
  <c r="B9" i="3"/>
  <c r="B10" i="3" s="1"/>
  <c r="B11" i="3" s="1"/>
  <c r="G14" i="6" l="1"/>
  <c r="F14" i="6"/>
  <c r="E14" i="6"/>
  <c r="F13" i="6"/>
  <c r="E13" i="6"/>
  <c r="G13" i="6" s="1"/>
  <c r="G12" i="6"/>
  <c r="E12" i="6"/>
  <c r="G11" i="6"/>
  <c r="F11" i="6"/>
  <c r="E11" i="6"/>
  <c r="G10" i="6"/>
  <c r="F10" i="6"/>
  <c r="E10" i="6"/>
  <c r="G9" i="6"/>
  <c r="F8" i="6"/>
  <c r="E8" i="6"/>
  <c r="G8" i="6" s="1"/>
  <c r="F7" i="6"/>
  <c r="E7" i="6"/>
  <c r="G7" i="6" s="1"/>
  <c r="F6" i="6"/>
  <c r="F16" i="6" s="1"/>
  <c r="E6" i="6"/>
  <c r="G6" i="6" s="1"/>
  <c r="E16" i="6" l="1"/>
  <c r="G16" i="6" s="1"/>
  <c r="G11" i="3" l="1"/>
  <c r="G10" i="3"/>
  <c r="G9" i="3"/>
  <c r="G8" i="3"/>
  <c r="G6" i="3"/>
  <c r="G13" i="3" l="1"/>
</calcChain>
</file>

<file path=xl/sharedStrings.xml><?xml version="1.0" encoding="utf-8"?>
<sst xmlns="http://schemas.openxmlformats.org/spreadsheetml/2006/main" count="124" uniqueCount="98">
  <si>
    <t xml:space="preserve">MA'LUMOT </t>
  </si>
  <si>
    <t>ming so'mda</t>
  </si>
  <si>
    <t>№</t>
  </si>
  <si>
    <t>Hududiy bosh boshqarma nomi</t>
  </si>
  <si>
    <t xml:space="preserve"> Amalga oshirilgan kapital qurilish, rekonstruktsiya, kapital ta'mirlash ishlari</t>
  </si>
  <si>
    <t>Smeta bo'yicha ajratilgan</t>
  </si>
  <si>
    <t xml:space="preserve">Haqiqatda amalga oshirilgan xarajat </t>
  </si>
  <si>
    <t xml:space="preserve">Qoldiq </t>
  </si>
  <si>
    <t xml:space="preserve">Andijon viloyati </t>
  </si>
  <si>
    <t xml:space="preserve">Bosh boshqarma bino va inshootlarini mukammal ta'mirlash (3-bosqich) ishlarini amalga oshirish </t>
  </si>
  <si>
    <t>Buxoro viloyati</t>
  </si>
  <si>
    <t xml:space="preserve">Bosh boshqarma ma'muriy binosi hududida qo’shimcha yordamchi bino qurish uchun loyiha-smeta hujjatlarini tayyorlash xarajatlari </t>
  </si>
  <si>
    <t>Jizzax viloyati</t>
  </si>
  <si>
    <t xml:space="preserve">Bosh boshqarma ma’muriy binosida amalga oshirilishi lozim boʻlgan kapital ta'mirlash va rekonstruksiya ishlarining loyiha-smeta hujjatlarini tayyorlash, Bosh boshqarma ma’muriy binosining elektr ta’minoti tizimini 1-toifali elektr energiya iste’molchi toifasiga o’tkazish, mamuriy binoga yaqin bo’lgan “Nurafshon” podstansiyasidan PS 110/10 kV li to’g’ridan-to’g’ri elektr tarmog’i tortib kelish bo’yicha loyiha-smeta hujjatlarini tayyorlash </t>
  </si>
  <si>
    <t>Navoiy viloyati</t>
  </si>
  <si>
    <t xml:space="preserve">Bosh boshqarma ma'muriy va yordamchi binolarini rekonstruktsiya va kapital ta'mirlash   </t>
  </si>
  <si>
    <t xml:space="preserve">Namangan viloyati </t>
  </si>
  <si>
    <t xml:space="preserve">Bosh boshqarma binosining ichki xonalari va ichki fasad qismini to’liq kapital ta'mirlash maqsadida loyiha-smeta hujjatlarini ishlab chiqish </t>
  </si>
  <si>
    <t xml:space="preserve">Samarqand viloyati </t>
  </si>
  <si>
    <t>Sirdaryo viloyati</t>
  </si>
  <si>
    <t xml:space="preserve">Bosh boshqarma binosini kapital ta'mirlash va rekonstruktsiya qilish </t>
  </si>
  <si>
    <t xml:space="preserve">Toshkent viloyati </t>
  </si>
  <si>
    <t xml:space="preserve">Bosh boshqarma ma'muriy binosini fasad qismini rekonstruktsiya qilish va kapital ta'mirlash, Bosh boshqarmaning Nurafshon shahrida qurilishi rejalashtirilgan yangi ma'muriy binosining loyiha-smeta hujjatlarini ishlab chiqish </t>
  </si>
  <si>
    <t>Jami</t>
  </si>
  <si>
    <t>Андижанская область</t>
  </si>
  <si>
    <t>Жиззахская область</t>
  </si>
  <si>
    <t>Наваинская область</t>
  </si>
  <si>
    <t>Наманганская область</t>
  </si>
  <si>
    <t>Ташкентская область</t>
  </si>
  <si>
    <t>Итого</t>
  </si>
  <si>
    <t>Остаток</t>
  </si>
  <si>
    <t>в тыс.сумах</t>
  </si>
  <si>
    <t>Выделено по смете</t>
  </si>
  <si>
    <t>Наименование территориальных главных управлении</t>
  </si>
  <si>
    <t>Фактическая произведенная работа</t>
  </si>
  <si>
    <t>СВЕДЕНИЯ</t>
  </si>
  <si>
    <t xml:space="preserve">Капитальный ремонт и реконструкции вспомогательного и административного здания главного управления </t>
  </si>
  <si>
    <t>Ҳудудий бош бошқарма номи</t>
  </si>
  <si>
    <t>Амалга оширилган капитал қурилиш, реконструкция, капитал таъмирлаш ишлари</t>
  </si>
  <si>
    <t>Смета бўйича ажратилган</t>
  </si>
  <si>
    <t>Ҳақиқатда амалга оширилган харажат</t>
  </si>
  <si>
    <t>Қолдиқ</t>
  </si>
  <si>
    <t>Жиззах вилояти</t>
  </si>
  <si>
    <t>Навоий вилояти</t>
  </si>
  <si>
    <t>Наманган вилояти</t>
  </si>
  <si>
    <t>Сирдарё вилояти</t>
  </si>
  <si>
    <t>Тошкент вилояти</t>
  </si>
  <si>
    <t>Жами</t>
  </si>
  <si>
    <t>Бош бошқарма маъмурий ва ёрдамчи биноларини реконструкция ва капитал таъмирлаш</t>
  </si>
  <si>
    <t>Бош бошқарма биносини капитал таъмирлаш ва реконструкция қилиш</t>
  </si>
  <si>
    <t>Андижон вилояти</t>
  </si>
  <si>
    <t>минг сўмда</t>
  </si>
  <si>
    <t>Сырдарьинская область</t>
  </si>
  <si>
    <t>Произведенных работы по капитальному строительству, реконструкции, капитальному ремонту</t>
  </si>
  <si>
    <t>Капитальный ремонт здания и сооружений главного управления (3-этап)</t>
  </si>
  <si>
    <t xml:space="preserve">Капитальный ремонт и реконструкция административного здания главного управления </t>
  </si>
  <si>
    <t>in thousands</t>
  </si>
  <si>
    <t>Name of the main administrative regions</t>
  </si>
  <si>
    <t>Implemented capital constructions and repairing</t>
  </si>
  <si>
    <t>Allocated by project estimate documents</t>
  </si>
  <si>
    <t>Actual expenses</t>
  </si>
  <si>
    <t>Balance</t>
  </si>
  <si>
    <t xml:space="preserve">Andijon region </t>
  </si>
  <si>
    <t>Repairing the building of the main administrative regional division (3rd stage).</t>
  </si>
  <si>
    <t>Jizzakh region</t>
  </si>
  <si>
    <t>Navoi region</t>
  </si>
  <si>
    <t>Reconstruction of the administrative and auxiliary buildings of the regional division.</t>
  </si>
  <si>
    <t xml:space="preserve">Namangan region </t>
  </si>
  <si>
    <t>Sirdarya region</t>
  </si>
  <si>
    <t>Reconstruction of the administrative building of the regional division.</t>
  </si>
  <si>
    <t xml:space="preserve">Tashkent region </t>
  </si>
  <si>
    <t>Total</t>
  </si>
  <si>
    <t>Fargona viloyati</t>
  </si>
  <si>
    <t>Bosh boshqarma ma'muriy binosiga kirish qismidagi xonalar (KPP)ni kapital ta'mirlash</t>
  </si>
  <si>
    <t>Bosh boshqarma ma’muriy binosini kapital ta'mirlash va hududini obodonlashtirish (3-bosqich) ishlari va tom qismini kapital ta'mirlash, binoni ajratib turuvchi devor qurish, oshxona va xonalarni kapital ta'mirlash</t>
  </si>
  <si>
    <t xml:space="preserve">Markaziy bank bosh boshqarmalarida 2023 yil 9 oy davomida amalga oshirilgan kapital qurilish, rekonstruktsiya, kapital ta'mirlash                                                   ishlari uchun smeta bo'yicha ajratilgan va amalga oshirilgan xarajatlar to'g'risida </t>
  </si>
  <si>
    <t>Qashqadaryo viloyati</t>
  </si>
  <si>
    <t>Бош бошқарма бино ва иншоотларини мукаммал таъмирлаш (3-босқич) ишларини амалга ошириш</t>
  </si>
  <si>
    <t>Бош бошқарма биносининг ички хоналари ва ички фасад қисмини тўлиқ капитал таъмирлаш ва лойиҳа-смета ҳужжатларини ишлаб чиқиш</t>
  </si>
  <si>
    <t xml:space="preserve">Bosh boshqarma binosining ichki xonalari va ichki fasad qismini to’liq kapital ta'mirlash va loyiha-smeta hujjatlarini ishlab chiqish </t>
  </si>
  <si>
    <t>Подготовка проектно-сметной документации и капитальный ремонта внутренней части фасада и внутренних комнат здания главного управления</t>
  </si>
  <si>
    <t>Preparing the project estimate documents and capital construction of the rooms and internal facade of the administrative building of the regional division.</t>
  </si>
  <si>
    <t xml:space="preserve">Бош бошқарма маъмурий биносини фасад қисмини реконструкция қилиш ва капитал таъмирлаш, Бош бошқарманинг Нурафшон шаҳрида қурилаётган янги маъмурий биносининг капитал қурилиш ишлари ва лойиҳа-смета ҳужжатларини ишлаб чиқиш  </t>
  </si>
  <si>
    <t>Bosh boshqarma ma'muriy binosini fasad qismini rekonstruktsiya qilish va kapital ta'mirlash, Bosh boshqarmaning Nurafshon shahrida qurilayotgan yangi ma'muriy binosining kapital qurilish ishlari va loyiha-smeta hujjatlarini ishlab chiqish</t>
  </si>
  <si>
    <t>Reconstruction of the facade of administrative building of the regional division. 
Capital construction and preparing the project estimate documents of a new administrative building in Nurafshon town.</t>
  </si>
  <si>
    <t>Капитальный ремонт и реконструкция фасадной части административного здания главного управления. Капитальное строительство и подготовка проектно-сметной документации для строительства нового административного здания главного управления в г.Нурафшан</t>
  </si>
  <si>
    <t xml:space="preserve">Markaziy bank bosh boshqarmalarida 2025-yil 30-iyun holatiga amalga oshirilgan kapital qurilish, rekonstruktsiya, kapital ta'mirlash                                                   ishlari uchun smeta bo'yicha ajratilgan va amalga oshirilgan xarajatlar to'g'risida </t>
  </si>
  <si>
    <t>о расходах произведенных работ и выделенных средств по смете для капитального строительства, реконструкции, капитального ремонта на 30 июня 2025 года в главных управлениях Центрального банка</t>
  </si>
  <si>
    <t>Information of the allocated expenses according to the project estimate documents of implemented capital constructions and repairing in the main administrative divisions of the Central bank as of June 30, 2025</t>
  </si>
  <si>
    <t>Хоразм вилояти</t>
  </si>
  <si>
    <t>Xorazm viloyati</t>
  </si>
  <si>
    <t>Khorezm region</t>
  </si>
  <si>
    <t>Хорезмская область</t>
  </si>
  <si>
    <t>Бош бошқарма биносини капитал таъмирлаш ва реконструкция қилиш, қўшимча бинолар қуриш</t>
  </si>
  <si>
    <t>Капитальный ремонт и реконструкция административного здания главного управления, строительство дополнительных зданий</t>
  </si>
  <si>
    <t>Bosh boshqarma binosini kapital ta'mirlash va rekonstruksiya qilish, qo`shimcha binolar qurish</t>
  </si>
  <si>
    <t>Reconstruction of the administrative building of the regional division, construction of additional buildings</t>
  </si>
  <si>
    <t>Mарказий банк бош бошқармаларида 2025 йил 30 июн ҳолатига амалга оширилган капитал қурилиш, реконструкция, капитал таъмирлаш ишлари учун смета бўйича ажратилган ва амалга оширилган харажатлар тўғрисида МАЪЛУМОТ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</si>
</sst>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_(* \(#,##0.0\);_(* &quot;-&quot;_);_(@_)"/>
    <numFmt numFmtId="165" formatCode="_-* #,##0_р_._-;\-* #,##0_р_._-;_-* &quot;-&quot;_р_._-;_-@_-"/>
    <numFmt numFmtId="166" formatCode="_-* #,##0.00_р_._-;\-* #,##0.00_р_._-;_-* &quot;-&quot;??_р_._-;_-@_-"/>
    <numFmt numFmtId="167" formatCode="_-* #,##0.00\ _₽_-;\-* #,##0.00\ _₽_-;_-* &quot;-&quot;??\ _₽_-;_-@_-"/>
  </numFmts>
  <fonts count="17" x14ac:knownFonts="1">
    <font>
      <sz val="11"/>
      <color theme="1"/>
      <name val="Calibri"/>
      <family val="2"/>
      <charset val="204"/>
      <scheme val="minor"/>
    </font>
    <font>
      <sz val="11"/>
      <color theme="1"/>
      <name val="Times New Roman"/>
      <family val="1"/>
      <charset val="204"/>
    </font>
    <font>
      <sz val="11"/>
      <color rgb="FFFF0000"/>
      <name val="Times New Roman"/>
      <family val="1"/>
      <charset val="204"/>
    </font>
    <font>
      <b/>
      <sz val="14"/>
      <color theme="1"/>
      <name val="Times New Roman"/>
      <family val="1"/>
      <charset val="204"/>
    </font>
    <font>
      <i/>
      <sz val="10"/>
      <color theme="1"/>
      <name val="Times New Roman"/>
      <family val="1"/>
      <charset val="204"/>
    </font>
    <font>
      <b/>
      <sz val="11"/>
      <color theme="1"/>
      <name val="Times New Roman"/>
      <family val="1"/>
      <charset val="204"/>
    </font>
    <font>
      <b/>
      <sz val="11"/>
      <name val="Times New Roman"/>
      <family val="1"/>
      <charset val="204"/>
    </font>
    <font>
      <sz val="12"/>
      <color theme="1"/>
      <name val="Times New Roman"/>
      <family val="1"/>
      <charset val="204"/>
    </font>
    <font>
      <sz val="10"/>
      <color theme="1"/>
      <name val="Times New Roman"/>
      <family val="1"/>
      <charset val="204"/>
    </font>
    <font>
      <sz val="12"/>
      <name val="Times New Roman"/>
      <family val="1"/>
      <charset val="204"/>
    </font>
    <font>
      <sz val="10"/>
      <name val="Arial"/>
      <family val="2"/>
      <charset val="204"/>
    </font>
    <font>
      <b/>
      <sz val="10"/>
      <color theme="1"/>
      <name val="Times New Roman"/>
      <family val="1"/>
      <charset val="204"/>
    </font>
    <font>
      <b/>
      <sz val="12"/>
      <color theme="1"/>
      <name val="Times New Roman"/>
      <family val="1"/>
      <charset val="204"/>
    </font>
    <font>
      <b/>
      <sz val="12"/>
      <name val="Times New Roman"/>
      <family val="1"/>
      <charset val="204"/>
    </font>
    <font>
      <b/>
      <sz val="14"/>
      <name val="Times New Roman"/>
      <family val="1"/>
      <charset val="204"/>
    </font>
    <font>
      <sz val="11"/>
      <color theme="1"/>
      <name val="Calibri"/>
      <family val="2"/>
      <charset val="204"/>
      <scheme val="minor"/>
    </font>
    <font>
      <sz val="10"/>
      <name val="Arial Cyr"/>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5">
    <xf numFmtId="0" fontId="0" fillId="0" borderId="0"/>
    <xf numFmtId="0" fontId="10" fillId="0" borderId="0"/>
    <xf numFmtId="43" fontId="15" fillId="0" borderId="0" applyFont="0" applyFill="0" applyBorder="0" applyAlignment="0" applyProtection="0"/>
    <xf numFmtId="165" fontId="16" fillId="0" borderId="0" applyFont="0" applyFill="0" applyBorder="0" applyAlignment="0" applyProtection="0"/>
    <xf numFmtId="166" fontId="16" fillId="0" borderId="0" applyFont="0" applyFill="0" applyBorder="0" applyAlignment="0" applyProtection="0"/>
  </cellStyleXfs>
  <cellXfs count="37">
    <xf numFmtId="0" fontId="0" fillId="0" borderId="0" xfId="0"/>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right" vertical="center"/>
    </xf>
    <xf numFmtId="4" fontId="2" fillId="0" borderId="0" xfId="0" applyNumberFormat="1" applyFont="1" applyAlignment="1">
      <alignment horizontal="right" vertical="center"/>
    </xf>
    <xf numFmtId="3" fontId="1" fillId="0" borderId="0" xfId="0" applyNumberFormat="1" applyFont="1" applyAlignment="1">
      <alignment horizontal="center" vertical="center"/>
    </xf>
    <xf numFmtId="3" fontId="4" fillId="0" borderId="0" xfId="0" applyNumberFormat="1" applyFont="1" applyAlignment="1">
      <alignment horizontal="right"/>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7" fillId="0" borderId="0" xfId="0" applyFont="1" applyAlignment="1">
      <alignment vertical="center"/>
    </xf>
    <xf numFmtId="0" fontId="8"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164" fontId="9" fillId="0" borderId="1" xfId="1" applyNumberFormat="1" applyFont="1" applyBorder="1" applyAlignment="1">
      <alignment vertical="center"/>
    </xf>
    <xf numFmtId="0" fontId="11" fillId="0" borderId="0" xfId="0" applyFont="1" applyAlignment="1">
      <alignment vertical="center"/>
    </xf>
    <xf numFmtId="0" fontId="9"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164" fontId="13" fillId="0" borderId="1" xfId="1" applyNumberFormat="1" applyFont="1" applyBorder="1" applyAlignment="1">
      <alignment vertical="center"/>
    </xf>
    <xf numFmtId="0" fontId="12" fillId="0" borderId="0" xfId="0" applyFont="1" applyAlignment="1">
      <alignment vertical="center"/>
    </xf>
    <xf numFmtId="0" fontId="13" fillId="2" borderId="1" xfId="0" applyFont="1" applyFill="1" applyBorder="1" applyAlignment="1">
      <alignment horizontal="left" vertical="center" wrapText="1"/>
    </xf>
    <xf numFmtId="43" fontId="12" fillId="0" borderId="0" xfId="2" applyFont="1" applyAlignment="1">
      <alignment vertical="center"/>
    </xf>
    <xf numFmtId="43" fontId="1" fillId="0" borderId="0" xfId="2" applyFont="1"/>
    <xf numFmtId="167" fontId="11" fillId="0" borderId="0" xfId="0" applyNumberFormat="1" applyFont="1" applyAlignment="1">
      <alignment vertical="center"/>
    </xf>
    <xf numFmtId="0" fontId="8" fillId="0" borderId="1" xfId="0" applyFont="1" applyFill="1" applyBorder="1" applyAlignment="1">
      <alignment horizontal="center" vertical="center"/>
    </xf>
    <xf numFmtId="43" fontId="11" fillId="0" borderId="0" xfId="2" applyFont="1" applyAlignment="1">
      <alignment vertical="center"/>
    </xf>
    <xf numFmtId="164" fontId="9" fillId="0" borderId="1" xfId="1" applyNumberFormat="1" applyFont="1" applyFill="1" applyBorder="1" applyAlignment="1">
      <alignment vertical="center"/>
    </xf>
    <xf numFmtId="4" fontId="1" fillId="0" borderId="0" xfId="0" applyNumberFormat="1" applyFont="1" applyAlignment="1">
      <alignment horizontal="left" vertical="center"/>
    </xf>
    <xf numFmtId="0" fontId="8" fillId="0" borderId="2" xfId="0" applyFont="1" applyFill="1" applyBorder="1" applyAlignment="1">
      <alignment horizontal="center" vertical="center"/>
    </xf>
    <xf numFmtId="0" fontId="8" fillId="2" borderId="2" xfId="0" applyFont="1" applyFill="1" applyBorder="1" applyAlignment="1">
      <alignment horizontal="center" vertical="center"/>
    </xf>
    <xf numFmtId="0" fontId="9" fillId="2" borderId="2" xfId="0" applyFont="1" applyFill="1" applyBorder="1" applyAlignment="1">
      <alignment vertical="center"/>
    </xf>
    <xf numFmtId="0" fontId="9" fillId="0" borderId="2" xfId="0" applyFont="1" applyFill="1" applyBorder="1" applyAlignment="1">
      <alignment vertical="center"/>
    </xf>
    <xf numFmtId="164" fontId="11" fillId="0" borderId="0" xfId="0" applyNumberFormat="1" applyFont="1" applyAlignment="1">
      <alignment vertical="center"/>
    </xf>
    <xf numFmtId="0" fontId="3" fillId="0" borderId="0" xfId="0" applyFont="1" applyAlignment="1">
      <alignment horizontal="center" vertical="center" wrapText="1"/>
    </xf>
    <xf numFmtId="0" fontId="14" fillId="0" borderId="0" xfId="0" applyFont="1" applyAlignment="1">
      <alignment horizontal="center" vertical="center" wrapText="1"/>
    </xf>
  </cellXfs>
  <cellStyles count="5">
    <cellStyle name="Обычный" xfId="0" builtinId="0"/>
    <cellStyle name="Обычный_Капитал13" xfId="1" xr:uid="{00000000-0005-0000-0000-000001000000}"/>
    <cellStyle name="Финансовый" xfId="2" builtinId="3"/>
    <cellStyle name="Финансовый [0] 4" xfId="3" xr:uid="{702285E3-85FD-41E2-B85D-CABDA56EEBB0}"/>
    <cellStyle name="Финансовый 2" xfId="4" xr:uid="{C3949F42-A111-492F-A1E5-7E9104E825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14.xml><?xml version="1.0" encoding="utf-8"?>
<ax:ocx xmlns:ax="http://schemas.microsoft.com/office/2006/activeX" xmlns:r="http://schemas.openxmlformats.org/officeDocument/2006/relationships" ax:classid="{5512D11C-5CC6-11CF-8D67-00AA00BDCE1D}" ax:persistence="persistStream" r:id="rId1"/>
</file>

<file path=xl/activeX/activeX15.xml><?xml version="1.0" encoding="utf-8"?>
<ax:ocx xmlns:ax="http://schemas.microsoft.com/office/2006/activeX" xmlns:r="http://schemas.openxmlformats.org/officeDocument/2006/relationships" ax:classid="{5512D11C-5CC6-11CF-8D67-00AA00BDCE1D}" ax:persistence="persistStream" r:id="rId1"/>
</file>

<file path=xl/activeX/activeX16.xml><?xml version="1.0" encoding="utf-8"?>
<ax:ocx xmlns:ax="http://schemas.microsoft.com/office/2006/activeX" xmlns:r="http://schemas.openxmlformats.org/officeDocument/2006/relationships" ax:classid="{5512D11C-5CC6-11CF-8D67-00AA00BDCE1D}" ax:persistence="persistStream" r:id="rId1"/>
</file>

<file path=xl/activeX/activeX17.xml><?xml version="1.0" encoding="utf-8"?>
<ax:ocx xmlns:ax="http://schemas.microsoft.com/office/2006/activeX" xmlns:r="http://schemas.openxmlformats.org/officeDocument/2006/relationships" ax:classid="{5512D11C-5CC6-11CF-8D67-00AA00BDCE1D}" ax:persistence="persistStream" r:id="rId1"/>
</file>

<file path=xl/activeX/activeX18.xml><?xml version="1.0" encoding="utf-8"?>
<ax:ocx xmlns:ax="http://schemas.microsoft.com/office/2006/activeX" xmlns:r="http://schemas.openxmlformats.org/officeDocument/2006/relationships" ax:classid="{5512D11C-5CC6-11CF-8D67-00AA00BDCE1D}" ax:persistence="persistStream" r:id="rId1"/>
</file>

<file path=xl/activeX/activeX19.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20.xml><?xml version="1.0" encoding="utf-8"?>
<ax:ocx xmlns:ax="http://schemas.microsoft.com/office/2006/activeX" xmlns:r="http://schemas.openxmlformats.org/officeDocument/2006/relationships" ax:classid="{5512D11C-5CC6-11CF-8D67-00AA00BDCE1D}" ax:persistence="persistStream" r:id="rId1"/>
</file>

<file path=xl/activeX/activeX21.xml><?xml version="1.0" encoding="utf-8"?>
<ax:ocx xmlns:ax="http://schemas.microsoft.com/office/2006/activeX" xmlns:r="http://schemas.openxmlformats.org/officeDocument/2006/relationships" ax:classid="{5512D11C-5CC6-11CF-8D67-00AA00BDCE1D}" ax:persistence="persistStream" r:id="rId1"/>
</file>

<file path=xl/activeX/activeX22.xml><?xml version="1.0" encoding="utf-8"?>
<ax:ocx xmlns:ax="http://schemas.microsoft.com/office/2006/activeX" xmlns:r="http://schemas.openxmlformats.org/officeDocument/2006/relationships" ax:classid="{5512D11C-5CC6-11CF-8D67-00AA00BDCE1D}" ax:persistence="persistStream" r:id="rId1"/>
</file>

<file path=xl/activeX/activeX23.xml><?xml version="1.0" encoding="utf-8"?>
<ax:ocx xmlns:ax="http://schemas.microsoft.com/office/2006/activeX" xmlns:r="http://schemas.openxmlformats.org/officeDocument/2006/relationships" ax:classid="{5512D11C-5CC6-11CF-8D67-00AA00BDCE1D}" ax:persistence="persistStream" r:id="rId1"/>
</file>

<file path=xl/activeX/activeX24.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1.emf"/><Relationship Id="rId5" Type="http://schemas.openxmlformats.org/officeDocument/2006/relationships/image" Target="../media/image5.emf"/><Relationship Id="rId4" Type="http://schemas.openxmlformats.org/officeDocument/2006/relationships/image" Target="../media/image10.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6.emf"/><Relationship Id="rId5" Type="http://schemas.openxmlformats.org/officeDocument/2006/relationships/image" Target="../media/image5.emf"/><Relationship Id="rId4" Type="http://schemas.openxmlformats.org/officeDocument/2006/relationships/image" Target="../media/image1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21.emf"/><Relationship Id="rId1" Type="http://schemas.openxmlformats.org/officeDocument/2006/relationships/image" Target="../media/image22.emf"/><Relationship Id="rId6" Type="http://schemas.openxmlformats.org/officeDocument/2006/relationships/image" Target="../media/image17.emf"/><Relationship Id="rId5" Type="http://schemas.openxmlformats.org/officeDocument/2006/relationships/image" Target="../media/image18.emf"/><Relationship Id="rId4"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4555</xdr:colOff>
          <xdr:row>15</xdr:row>
          <xdr:rowOff>20292</xdr:rowOff>
        </xdr:from>
        <xdr:to>
          <xdr:col>2</xdr:col>
          <xdr:colOff>1052305</xdr:colOff>
          <xdr:row>16</xdr:row>
          <xdr:rowOff>96492</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15</xdr:row>
          <xdr:rowOff>20292</xdr:rowOff>
        </xdr:from>
        <xdr:to>
          <xdr:col>4</xdr:col>
          <xdr:colOff>1057689</xdr:colOff>
          <xdr:row>16</xdr:row>
          <xdr:rowOff>96492</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15</xdr:row>
          <xdr:rowOff>20292</xdr:rowOff>
        </xdr:from>
        <xdr:to>
          <xdr:col>4</xdr:col>
          <xdr:colOff>1057689</xdr:colOff>
          <xdr:row>16</xdr:row>
          <xdr:rowOff>96492</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15</xdr:row>
          <xdr:rowOff>20292</xdr:rowOff>
        </xdr:from>
        <xdr:to>
          <xdr:col>4</xdr:col>
          <xdr:colOff>1057689</xdr:colOff>
          <xdr:row>16</xdr:row>
          <xdr:rowOff>96492</xdr:rowOff>
        </xdr:to>
        <xdr:sp macro="" textlink="">
          <xdr:nvSpPr>
            <xdr:cNvPr id="3076" name="Control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15</xdr:row>
          <xdr:rowOff>20292</xdr:rowOff>
        </xdr:from>
        <xdr:to>
          <xdr:col>4</xdr:col>
          <xdr:colOff>1057689</xdr:colOff>
          <xdr:row>16</xdr:row>
          <xdr:rowOff>96492</xdr:rowOff>
        </xdr:to>
        <xdr:sp macro="" textlink="">
          <xdr:nvSpPr>
            <xdr:cNvPr id="3077" name="Control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15</xdr:row>
          <xdr:rowOff>20292</xdr:rowOff>
        </xdr:from>
        <xdr:to>
          <xdr:col>4</xdr:col>
          <xdr:colOff>1057689</xdr:colOff>
          <xdr:row>16</xdr:row>
          <xdr:rowOff>96492</xdr:rowOff>
        </xdr:to>
        <xdr:sp macro="" textlink="">
          <xdr:nvSpPr>
            <xdr:cNvPr id="3078" name="Control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154471</xdr:colOff>
          <xdr:row>13</xdr:row>
          <xdr:rowOff>67917</xdr:rowOff>
        </xdr:from>
        <xdr:to>
          <xdr:col>2</xdr:col>
          <xdr:colOff>995155</xdr:colOff>
          <xdr:row>14</xdr:row>
          <xdr:rowOff>144117</xdr:rowOff>
        </xdr:to>
        <xdr:sp macro="" textlink="">
          <xdr:nvSpPr>
            <xdr:cNvPr id="2049" name="Control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13</xdr:row>
          <xdr:rowOff>67917</xdr:rowOff>
        </xdr:from>
        <xdr:to>
          <xdr:col>4</xdr:col>
          <xdr:colOff>1057689</xdr:colOff>
          <xdr:row>14</xdr:row>
          <xdr:rowOff>144117</xdr:rowOff>
        </xdr:to>
        <xdr:sp macro="" textlink="">
          <xdr:nvSpPr>
            <xdr:cNvPr id="2050" name="Control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13</xdr:row>
          <xdr:rowOff>67917</xdr:rowOff>
        </xdr:from>
        <xdr:to>
          <xdr:col>4</xdr:col>
          <xdr:colOff>1057689</xdr:colOff>
          <xdr:row>14</xdr:row>
          <xdr:rowOff>144117</xdr:rowOff>
        </xdr:to>
        <xdr:sp macro="" textlink="">
          <xdr:nvSpPr>
            <xdr:cNvPr id="2051" name="Control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13</xdr:row>
          <xdr:rowOff>67917</xdr:rowOff>
        </xdr:from>
        <xdr:to>
          <xdr:col>4</xdr:col>
          <xdr:colOff>1057689</xdr:colOff>
          <xdr:row>14</xdr:row>
          <xdr:rowOff>144117</xdr:rowOff>
        </xdr:to>
        <xdr:sp macro="" textlink="">
          <xdr:nvSpPr>
            <xdr:cNvPr id="2052" name="Control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13</xdr:row>
          <xdr:rowOff>67917</xdr:rowOff>
        </xdr:from>
        <xdr:to>
          <xdr:col>4</xdr:col>
          <xdr:colOff>1057689</xdr:colOff>
          <xdr:row>14</xdr:row>
          <xdr:rowOff>144117</xdr:rowOff>
        </xdr:to>
        <xdr:sp macro="" textlink="">
          <xdr:nvSpPr>
            <xdr:cNvPr id="2053" name="Control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13</xdr:row>
          <xdr:rowOff>67917</xdr:rowOff>
        </xdr:from>
        <xdr:to>
          <xdr:col>4</xdr:col>
          <xdr:colOff>1057689</xdr:colOff>
          <xdr:row>14</xdr:row>
          <xdr:rowOff>144117</xdr:rowOff>
        </xdr:to>
        <xdr:sp macro="" textlink="">
          <xdr:nvSpPr>
            <xdr:cNvPr id="2054" name="Control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4555</xdr:colOff>
          <xdr:row>12</xdr:row>
          <xdr:rowOff>76614</xdr:rowOff>
        </xdr:from>
        <xdr:to>
          <xdr:col>2</xdr:col>
          <xdr:colOff>1052305</xdr:colOff>
          <xdr:row>13</xdr:row>
          <xdr:rowOff>78271</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12</xdr:row>
          <xdr:rowOff>76614</xdr:rowOff>
        </xdr:from>
        <xdr:to>
          <xdr:col>4</xdr:col>
          <xdr:colOff>1057689</xdr:colOff>
          <xdr:row>13</xdr:row>
          <xdr:rowOff>78271</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12</xdr:row>
          <xdr:rowOff>76614</xdr:rowOff>
        </xdr:from>
        <xdr:to>
          <xdr:col>4</xdr:col>
          <xdr:colOff>1057689</xdr:colOff>
          <xdr:row>13</xdr:row>
          <xdr:rowOff>78271</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12</xdr:row>
          <xdr:rowOff>76614</xdr:rowOff>
        </xdr:from>
        <xdr:to>
          <xdr:col>4</xdr:col>
          <xdr:colOff>1057689</xdr:colOff>
          <xdr:row>13</xdr:row>
          <xdr:rowOff>78271</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12</xdr:row>
          <xdr:rowOff>76614</xdr:rowOff>
        </xdr:from>
        <xdr:to>
          <xdr:col>4</xdr:col>
          <xdr:colOff>1057689</xdr:colOff>
          <xdr:row>13</xdr:row>
          <xdr:rowOff>78271</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12</xdr:row>
          <xdr:rowOff>76614</xdr:rowOff>
        </xdr:from>
        <xdr:to>
          <xdr:col>4</xdr:col>
          <xdr:colOff>1057689</xdr:colOff>
          <xdr:row>13</xdr:row>
          <xdr:rowOff>78271</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4555</xdr:colOff>
          <xdr:row>9</xdr:row>
          <xdr:rowOff>592621</xdr:rowOff>
        </xdr:from>
        <xdr:to>
          <xdr:col>2</xdr:col>
          <xdr:colOff>1052305</xdr:colOff>
          <xdr:row>10</xdr:row>
          <xdr:rowOff>262973</xdr:rowOff>
        </xdr:to>
        <xdr:sp macro="" textlink="">
          <xdr:nvSpPr>
            <xdr:cNvPr id="5121" name="Control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10</xdr:row>
          <xdr:rowOff>262973</xdr:rowOff>
        </xdr:to>
        <xdr:sp macro="" textlink="">
          <xdr:nvSpPr>
            <xdr:cNvPr id="5122" name="Control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10</xdr:row>
          <xdr:rowOff>262973</xdr:rowOff>
        </xdr:to>
        <xdr:sp macro="" textlink="">
          <xdr:nvSpPr>
            <xdr:cNvPr id="5123" name="Control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10</xdr:row>
          <xdr:rowOff>262973</xdr:rowOff>
        </xdr:to>
        <xdr:sp macro="" textlink="">
          <xdr:nvSpPr>
            <xdr:cNvPr id="5124" name="Control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10</xdr:row>
          <xdr:rowOff>262973</xdr:rowOff>
        </xdr:to>
        <xdr:sp macro="" textlink="">
          <xdr:nvSpPr>
            <xdr:cNvPr id="5125" name="Control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9939</xdr:colOff>
          <xdr:row>9</xdr:row>
          <xdr:rowOff>592621</xdr:rowOff>
        </xdr:from>
        <xdr:to>
          <xdr:col>4</xdr:col>
          <xdr:colOff>1057689</xdr:colOff>
          <xdr:row>10</xdr:row>
          <xdr:rowOff>262973</xdr:rowOff>
        </xdr:to>
        <xdr:sp macro="" textlink="">
          <xdr:nvSpPr>
            <xdr:cNvPr id="5126" name="Control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9.xml"/><Relationship Id="rId13" Type="http://schemas.openxmlformats.org/officeDocument/2006/relationships/image" Target="../media/image5.emf"/><Relationship Id="rId3" Type="http://schemas.openxmlformats.org/officeDocument/2006/relationships/vmlDrawing" Target="../drawings/vmlDrawing2.vml"/><Relationship Id="rId7" Type="http://schemas.openxmlformats.org/officeDocument/2006/relationships/image" Target="../media/image8.emf"/><Relationship Id="rId12" Type="http://schemas.openxmlformats.org/officeDocument/2006/relationships/control" Target="../activeX/activeX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8.xml"/><Relationship Id="rId11" Type="http://schemas.openxmlformats.org/officeDocument/2006/relationships/image" Target="../media/image10.emf"/><Relationship Id="rId5" Type="http://schemas.openxmlformats.org/officeDocument/2006/relationships/image" Target="../media/image7.emf"/><Relationship Id="rId15" Type="http://schemas.openxmlformats.org/officeDocument/2006/relationships/image" Target="../media/image11.emf"/><Relationship Id="rId10" Type="http://schemas.openxmlformats.org/officeDocument/2006/relationships/control" Target="../activeX/activeX10.xml"/><Relationship Id="rId4" Type="http://schemas.openxmlformats.org/officeDocument/2006/relationships/control" Target="../activeX/activeX7.xml"/><Relationship Id="rId9" Type="http://schemas.openxmlformats.org/officeDocument/2006/relationships/image" Target="../media/image9.emf"/><Relationship Id="rId14" Type="http://schemas.openxmlformats.org/officeDocument/2006/relationships/control" Target="../activeX/activeX1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5.xml"/><Relationship Id="rId13" Type="http://schemas.openxmlformats.org/officeDocument/2006/relationships/image" Target="../media/image5.emf"/><Relationship Id="rId3" Type="http://schemas.openxmlformats.org/officeDocument/2006/relationships/vmlDrawing" Target="../drawings/vmlDrawing3.vml"/><Relationship Id="rId7" Type="http://schemas.openxmlformats.org/officeDocument/2006/relationships/image" Target="../media/image13.emf"/><Relationship Id="rId12" Type="http://schemas.openxmlformats.org/officeDocument/2006/relationships/control" Target="../activeX/activeX1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4.xml"/><Relationship Id="rId11" Type="http://schemas.openxmlformats.org/officeDocument/2006/relationships/image" Target="../media/image15.emf"/><Relationship Id="rId5" Type="http://schemas.openxmlformats.org/officeDocument/2006/relationships/image" Target="../media/image12.emf"/><Relationship Id="rId15" Type="http://schemas.openxmlformats.org/officeDocument/2006/relationships/image" Target="../media/image16.emf"/><Relationship Id="rId10" Type="http://schemas.openxmlformats.org/officeDocument/2006/relationships/control" Target="../activeX/activeX16.xml"/><Relationship Id="rId4" Type="http://schemas.openxmlformats.org/officeDocument/2006/relationships/control" Target="../activeX/activeX13.xml"/><Relationship Id="rId9" Type="http://schemas.openxmlformats.org/officeDocument/2006/relationships/image" Target="../media/image14.emf"/><Relationship Id="rId14" Type="http://schemas.openxmlformats.org/officeDocument/2006/relationships/control" Target="../activeX/activeX18.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1.xml"/><Relationship Id="rId13" Type="http://schemas.openxmlformats.org/officeDocument/2006/relationships/image" Target="../media/image21.emf"/><Relationship Id="rId3" Type="http://schemas.openxmlformats.org/officeDocument/2006/relationships/vmlDrawing" Target="../drawings/vmlDrawing4.vml"/><Relationship Id="rId7" Type="http://schemas.openxmlformats.org/officeDocument/2006/relationships/image" Target="../media/image18.emf"/><Relationship Id="rId12" Type="http://schemas.openxmlformats.org/officeDocument/2006/relationships/control" Target="../activeX/activeX2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0.xml"/><Relationship Id="rId11" Type="http://schemas.openxmlformats.org/officeDocument/2006/relationships/image" Target="../media/image20.emf"/><Relationship Id="rId5" Type="http://schemas.openxmlformats.org/officeDocument/2006/relationships/image" Target="../media/image17.emf"/><Relationship Id="rId15" Type="http://schemas.openxmlformats.org/officeDocument/2006/relationships/image" Target="../media/image22.emf"/><Relationship Id="rId10" Type="http://schemas.openxmlformats.org/officeDocument/2006/relationships/control" Target="../activeX/activeX22.xml"/><Relationship Id="rId4" Type="http://schemas.openxmlformats.org/officeDocument/2006/relationships/control" Target="../activeX/activeX19.xml"/><Relationship Id="rId9" Type="http://schemas.openxmlformats.org/officeDocument/2006/relationships/image" Target="../media/image19.emf"/><Relationship Id="rId14" Type="http://schemas.openxmlformats.org/officeDocument/2006/relationships/control" Target="../activeX/activeX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7"/>
  <dimension ref="B1:J13"/>
  <sheetViews>
    <sheetView tabSelected="1" zoomScale="115" zoomScaleNormal="115" zoomScaleSheetLayoutView="90" workbookViewId="0">
      <selection activeCell="D18" sqref="D18"/>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9.7109375" style="4" customWidth="1"/>
    <col min="7" max="7" width="18.7109375" style="5" customWidth="1"/>
    <col min="8" max="8" width="16.7109375" style="2" bestFit="1" customWidth="1"/>
    <col min="9" max="9" width="13.140625" style="2" bestFit="1" customWidth="1"/>
    <col min="10" max="10" width="15.7109375" style="2" bestFit="1" customWidth="1"/>
    <col min="11" max="16384" width="9.140625" style="2"/>
  </cols>
  <sheetData>
    <row r="1" spans="2:10" ht="2.25" customHeight="1" x14ac:dyDescent="0.25"/>
    <row r="2" spans="2:10" ht="39" customHeight="1" x14ac:dyDescent="0.25">
      <c r="C2" s="35" t="s">
        <v>97</v>
      </c>
      <c r="D2" s="35"/>
      <c r="E2" s="35"/>
      <c r="F2" s="35"/>
      <c r="G2" s="35"/>
    </row>
    <row r="3" spans="2:10" ht="18.75" x14ac:dyDescent="0.25">
      <c r="C3" s="35"/>
      <c r="D3" s="35"/>
      <c r="E3" s="35"/>
      <c r="F3" s="35"/>
      <c r="G3" s="35"/>
    </row>
    <row r="4" spans="2:10" ht="21" customHeight="1" x14ac:dyDescent="0.2">
      <c r="G4" s="6" t="s">
        <v>51</v>
      </c>
    </row>
    <row r="5" spans="2:10" s="12" customFormat="1" ht="42.75" x14ac:dyDescent="0.25">
      <c r="B5" s="7" t="s">
        <v>2</v>
      </c>
      <c r="C5" s="7" t="s">
        <v>37</v>
      </c>
      <c r="D5" s="8" t="s">
        <v>38</v>
      </c>
      <c r="E5" s="9" t="s">
        <v>39</v>
      </c>
      <c r="F5" s="10" t="s">
        <v>40</v>
      </c>
      <c r="G5" s="11" t="s">
        <v>41</v>
      </c>
    </row>
    <row r="6" spans="2:10" s="16" customFormat="1" ht="31.5" x14ac:dyDescent="0.25">
      <c r="B6" s="26">
        <v>1</v>
      </c>
      <c r="C6" s="17" t="s">
        <v>50</v>
      </c>
      <c r="D6" s="14" t="s">
        <v>77</v>
      </c>
      <c r="E6" s="15">
        <v>9818999.8000000007</v>
      </c>
      <c r="F6" s="15">
        <v>9772380.9700000007</v>
      </c>
      <c r="G6" s="15">
        <f t="shared" ref="G6:G12" si="0">E6-F6</f>
        <v>46618.830000000075</v>
      </c>
      <c r="I6" s="34"/>
      <c r="J6" s="34"/>
    </row>
    <row r="7" spans="2:10" s="16" customFormat="1" ht="31.5" x14ac:dyDescent="0.25">
      <c r="B7" s="30">
        <v>2</v>
      </c>
      <c r="C7" s="33" t="s">
        <v>42</v>
      </c>
      <c r="D7" s="14" t="s">
        <v>48</v>
      </c>
      <c r="E7" s="28">
        <v>13976071.98</v>
      </c>
      <c r="F7" s="28">
        <v>9184541.3399999999</v>
      </c>
      <c r="G7" s="15">
        <f t="shared" ref="G7" si="1">E7-F7</f>
        <v>4791530.6400000006</v>
      </c>
      <c r="H7" s="27"/>
      <c r="I7" s="34"/>
      <c r="J7" s="34"/>
    </row>
    <row r="8" spans="2:10" s="16" customFormat="1" ht="31.5" x14ac:dyDescent="0.25">
      <c r="B8" s="26">
        <f>B7+1</f>
        <v>3</v>
      </c>
      <c r="C8" s="17" t="s">
        <v>43</v>
      </c>
      <c r="D8" s="14" t="s">
        <v>48</v>
      </c>
      <c r="E8" s="28">
        <v>39946257.280000001</v>
      </c>
      <c r="F8" s="28">
        <v>39946257.280000001</v>
      </c>
      <c r="G8" s="15">
        <f t="shared" si="0"/>
        <v>0</v>
      </c>
      <c r="H8" s="27"/>
      <c r="I8" s="34"/>
      <c r="J8" s="34"/>
    </row>
    <row r="9" spans="2:10" s="16" customFormat="1" ht="31.5" x14ac:dyDescent="0.25">
      <c r="B9" s="26">
        <f t="shared" ref="B9:B11" si="2">B8+1</f>
        <v>4</v>
      </c>
      <c r="C9" s="17" t="s">
        <v>44</v>
      </c>
      <c r="D9" s="14" t="s">
        <v>78</v>
      </c>
      <c r="E9" s="28">
        <v>31761728.579999998</v>
      </c>
      <c r="F9" s="28">
        <v>31761728.579999998</v>
      </c>
      <c r="G9" s="15">
        <f t="shared" si="0"/>
        <v>0</v>
      </c>
      <c r="H9" s="27"/>
      <c r="I9" s="34"/>
      <c r="J9" s="34"/>
    </row>
    <row r="10" spans="2:10" s="16" customFormat="1" ht="23.25" customHeight="1" x14ac:dyDescent="0.25">
      <c r="B10" s="26">
        <f t="shared" si="2"/>
        <v>5</v>
      </c>
      <c r="C10" s="17" t="s">
        <v>45</v>
      </c>
      <c r="D10" s="14" t="s">
        <v>49</v>
      </c>
      <c r="E10" s="28">
        <v>42928649.159999996</v>
      </c>
      <c r="F10" s="28">
        <v>42628650.899999999</v>
      </c>
      <c r="G10" s="15">
        <f t="shared" si="0"/>
        <v>299998.25999999791</v>
      </c>
      <c r="H10" s="27"/>
      <c r="I10" s="34"/>
      <c r="J10" s="34"/>
    </row>
    <row r="11" spans="2:10" s="16" customFormat="1" ht="63" x14ac:dyDescent="0.25">
      <c r="B11" s="26">
        <f t="shared" si="2"/>
        <v>6</v>
      </c>
      <c r="C11" s="17" t="s">
        <v>46</v>
      </c>
      <c r="D11" s="14" t="s">
        <v>82</v>
      </c>
      <c r="E11" s="28">
        <v>74663604.340000004</v>
      </c>
      <c r="F11" s="28">
        <v>58388195.450000003</v>
      </c>
      <c r="G11" s="15">
        <f t="shared" si="0"/>
        <v>16275408.890000001</v>
      </c>
      <c r="H11" s="27"/>
      <c r="I11" s="34"/>
      <c r="J11" s="34"/>
    </row>
    <row r="12" spans="2:10" s="16" customFormat="1" ht="33.75" customHeight="1" x14ac:dyDescent="0.25">
      <c r="B12" s="26">
        <v>7</v>
      </c>
      <c r="C12" s="17" t="s">
        <v>89</v>
      </c>
      <c r="D12" s="14" t="s">
        <v>93</v>
      </c>
      <c r="E12" s="28">
        <v>6436268.3899999997</v>
      </c>
      <c r="F12" s="28">
        <v>1744090.49</v>
      </c>
      <c r="G12" s="15">
        <f t="shared" si="0"/>
        <v>4692177.8999999994</v>
      </c>
      <c r="H12" s="27"/>
      <c r="I12" s="34"/>
      <c r="J12" s="34"/>
    </row>
    <row r="13" spans="2:10" s="21" customFormat="1" ht="21" customHeight="1" x14ac:dyDescent="0.25">
      <c r="B13" s="18"/>
      <c r="C13" s="19" t="s">
        <v>47</v>
      </c>
      <c r="D13" s="19"/>
      <c r="E13" s="20">
        <f>SUM(E6:E12)</f>
        <v>219531579.53</v>
      </c>
      <c r="F13" s="20">
        <f t="shared" ref="F13:G13" si="3">SUM(F6:F12)</f>
        <v>193425845.00999999</v>
      </c>
      <c r="G13" s="20">
        <f t="shared" si="3"/>
        <v>26105734.519999996</v>
      </c>
    </row>
  </sheetData>
  <mergeCells count="2">
    <mergeCell ref="C2:G2"/>
    <mergeCell ref="C3:G3"/>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3073" r:id="rId4" name="Control 1">
          <controlPr defaultSize="0" autoPict="0" r:id="rId5">
            <anchor moveWithCells="1">
              <from>
                <xdr:col>2</xdr:col>
                <xdr:colOff>0</xdr:colOff>
                <xdr:row>15</xdr:row>
                <xdr:rowOff>19050</xdr:rowOff>
              </from>
              <to>
                <xdr:col>2</xdr:col>
                <xdr:colOff>1047750</xdr:colOff>
                <xdr:row>16</xdr:row>
                <xdr:rowOff>95250</xdr:rowOff>
              </to>
            </anchor>
          </controlPr>
        </control>
      </mc:Choice>
      <mc:Fallback>
        <control shapeId="3073" r:id="rId4" name="Control 1"/>
      </mc:Fallback>
    </mc:AlternateContent>
    <mc:AlternateContent xmlns:mc="http://schemas.openxmlformats.org/markup-compatibility/2006">
      <mc:Choice Requires="x14">
        <control shapeId="3074" r:id="rId6" name="Control 2">
          <controlPr defaultSize="0" autoPict="0" r:id="rId7">
            <anchor moveWithCells="1">
              <from>
                <xdr:col>4</xdr:col>
                <xdr:colOff>9525</xdr:colOff>
                <xdr:row>15</xdr:row>
                <xdr:rowOff>19050</xdr:rowOff>
              </from>
              <to>
                <xdr:col>4</xdr:col>
                <xdr:colOff>1057275</xdr:colOff>
                <xdr:row>16</xdr:row>
                <xdr:rowOff>95250</xdr:rowOff>
              </to>
            </anchor>
          </controlPr>
        </control>
      </mc:Choice>
      <mc:Fallback>
        <control shapeId="3074" r:id="rId6" name="Control 2"/>
      </mc:Fallback>
    </mc:AlternateContent>
    <mc:AlternateContent xmlns:mc="http://schemas.openxmlformats.org/markup-compatibility/2006">
      <mc:Choice Requires="x14">
        <control shapeId="3075" r:id="rId8" name="Control 3">
          <controlPr defaultSize="0" autoPict="0" r:id="rId9">
            <anchor moveWithCells="1">
              <from>
                <xdr:col>4</xdr:col>
                <xdr:colOff>9525</xdr:colOff>
                <xdr:row>15</xdr:row>
                <xdr:rowOff>19050</xdr:rowOff>
              </from>
              <to>
                <xdr:col>4</xdr:col>
                <xdr:colOff>1057275</xdr:colOff>
                <xdr:row>16</xdr:row>
                <xdr:rowOff>95250</xdr:rowOff>
              </to>
            </anchor>
          </controlPr>
        </control>
      </mc:Choice>
      <mc:Fallback>
        <control shapeId="3075" r:id="rId8" name="Control 3"/>
      </mc:Fallback>
    </mc:AlternateContent>
    <mc:AlternateContent xmlns:mc="http://schemas.openxmlformats.org/markup-compatibility/2006">
      <mc:Choice Requires="x14">
        <control shapeId="3076" r:id="rId10" name="Control 4">
          <controlPr defaultSize="0" autoPict="0" r:id="rId11">
            <anchor moveWithCells="1">
              <from>
                <xdr:col>4</xdr:col>
                <xdr:colOff>9525</xdr:colOff>
                <xdr:row>15</xdr:row>
                <xdr:rowOff>19050</xdr:rowOff>
              </from>
              <to>
                <xdr:col>4</xdr:col>
                <xdr:colOff>1057275</xdr:colOff>
                <xdr:row>16</xdr:row>
                <xdr:rowOff>95250</xdr:rowOff>
              </to>
            </anchor>
          </controlPr>
        </control>
      </mc:Choice>
      <mc:Fallback>
        <control shapeId="3076" r:id="rId10" name="Control 4"/>
      </mc:Fallback>
    </mc:AlternateContent>
    <mc:AlternateContent xmlns:mc="http://schemas.openxmlformats.org/markup-compatibility/2006">
      <mc:Choice Requires="x14">
        <control shapeId="3077" r:id="rId12" name="Control 5">
          <controlPr defaultSize="0" autoPict="0" r:id="rId13">
            <anchor moveWithCells="1">
              <from>
                <xdr:col>4</xdr:col>
                <xdr:colOff>9525</xdr:colOff>
                <xdr:row>15</xdr:row>
                <xdr:rowOff>19050</xdr:rowOff>
              </from>
              <to>
                <xdr:col>4</xdr:col>
                <xdr:colOff>1057275</xdr:colOff>
                <xdr:row>16</xdr:row>
                <xdr:rowOff>95250</xdr:rowOff>
              </to>
            </anchor>
          </controlPr>
        </control>
      </mc:Choice>
      <mc:Fallback>
        <control shapeId="3077" r:id="rId12" name="Control 5"/>
      </mc:Fallback>
    </mc:AlternateContent>
    <mc:AlternateContent xmlns:mc="http://schemas.openxmlformats.org/markup-compatibility/2006">
      <mc:Choice Requires="x14">
        <control shapeId="3078" r:id="rId14" name="Control 6">
          <controlPr defaultSize="0" autoPict="0" r:id="rId15">
            <anchor moveWithCells="1">
              <from>
                <xdr:col>4</xdr:col>
                <xdr:colOff>9525</xdr:colOff>
                <xdr:row>15</xdr:row>
                <xdr:rowOff>19050</xdr:rowOff>
              </from>
              <to>
                <xdr:col>4</xdr:col>
                <xdr:colOff>1057275</xdr:colOff>
                <xdr:row>16</xdr:row>
                <xdr:rowOff>95250</xdr:rowOff>
              </to>
            </anchor>
          </controlPr>
        </control>
      </mc:Choice>
      <mc:Fallback>
        <control shapeId="3078" r:id="rId14" name="Control 6"/>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6"/>
  <dimension ref="B1:G12"/>
  <sheetViews>
    <sheetView zoomScale="115" zoomScaleNormal="115" zoomScaleSheetLayoutView="90" workbookViewId="0">
      <selection activeCell="E4" sqref="E4"/>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8.7109375" style="4" customWidth="1"/>
    <col min="7" max="7" width="18.7109375" style="5" customWidth="1"/>
    <col min="8" max="16384" width="9.140625" style="2"/>
  </cols>
  <sheetData>
    <row r="1" spans="2:7" ht="21.75" customHeight="1" x14ac:dyDescent="0.25">
      <c r="C1" s="35" t="s">
        <v>35</v>
      </c>
      <c r="D1" s="35"/>
      <c r="E1" s="35"/>
      <c r="F1" s="35"/>
      <c r="G1" s="35"/>
    </row>
    <row r="2" spans="2:7" ht="39" customHeight="1" x14ac:dyDescent="0.25">
      <c r="C2" s="36" t="s">
        <v>87</v>
      </c>
      <c r="D2" s="36"/>
      <c r="E2" s="36"/>
      <c r="F2" s="36"/>
      <c r="G2" s="36"/>
    </row>
    <row r="3" spans="2:7" ht="21" customHeight="1" x14ac:dyDescent="0.2">
      <c r="G3" s="6" t="s">
        <v>31</v>
      </c>
    </row>
    <row r="4" spans="2:7" s="12" customFormat="1" ht="42.75" x14ac:dyDescent="0.25">
      <c r="B4" s="7" t="s">
        <v>2</v>
      </c>
      <c r="C4" s="7" t="s">
        <v>33</v>
      </c>
      <c r="D4" s="8" t="s">
        <v>53</v>
      </c>
      <c r="E4" s="9" t="s">
        <v>32</v>
      </c>
      <c r="F4" s="10" t="s">
        <v>34</v>
      </c>
      <c r="G4" s="11" t="s">
        <v>30</v>
      </c>
    </row>
    <row r="5" spans="2:7" s="16" customFormat="1" ht="24" customHeight="1" x14ac:dyDescent="0.25">
      <c r="B5" s="13">
        <v>1</v>
      </c>
      <c r="C5" s="17" t="s">
        <v>24</v>
      </c>
      <c r="D5" s="14" t="s">
        <v>54</v>
      </c>
      <c r="E5" s="15">
        <v>9818999.8000000007</v>
      </c>
      <c r="F5" s="15">
        <v>9772380.9700000007</v>
      </c>
      <c r="G5" s="15">
        <f t="shared" ref="G5:G11" si="0">E5-F5</f>
        <v>46618.830000000075</v>
      </c>
    </row>
    <row r="6" spans="2:7" s="16" customFormat="1" ht="31.5" x14ac:dyDescent="0.25">
      <c r="B6" s="31">
        <v>2</v>
      </c>
      <c r="C6" s="32" t="s">
        <v>25</v>
      </c>
      <c r="D6" s="14" t="s">
        <v>36</v>
      </c>
      <c r="E6" s="28">
        <v>13976071.98</v>
      </c>
      <c r="F6" s="28">
        <v>9184541.3399999999</v>
      </c>
      <c r="G6" s="15">
        <f t="shared" si="0"/>
        <v>4791530.6400000006</v>
      </c>
    </row>
    <row r="7" spans="2:7" s="16" customFormat="1" ht="31.5" x14ac:dyDescent="0.25">
      <c r="B7" s="13">
        <f>+B6+1</f>
        <v>3</v>
      </c>
      <c r="C7" s="17" t="s">
        <v>26</v>
      </c>
      <c r="D7" s="14" t="s">
        <v>36</v>
      </c>
      <c r="E7" s="28">
        <v>39946257.280000001</v>
      </c>
      <c r="F7" s="28">
        <v>39946257.280000001</v>
      </c>
      <c r="G7" s="15">
        <f t="shared" si="0"/>
        <v>0</v>
      </c>
    </row>
    <row r="8" spans="2:7" s="16" customFormat="1" ht="47.25" x14ac:dyDescent="0.25">
      <c r="B8" s="13">
        <f t="shared" ref="B8:B10" si="1">B7+1</f>
        <v>4</v>
      </c>
      <c r="C8" s="17" t="s">
        <v>27</v>
      </c>
      <c r="D8" s="14" t="s">
        <v>80</v>
      </c>
      <c r="E8" s="28">
        <v>31761728.579999998</v>
      </c>
      <c r="F8" s="28">
        <v>31761728.579999998</v>
      </c>
      <c r="G8" s="15">
        <f t="shared" si="0"/>
        <v>0</v>
      </c>
    </row>
    <row r="9" spans="2:7" s="16" customFormat="1" ht="31.5" x14ac:dyDescent="0.25">
      <c r="B9" s="13">
        <f t="shared" si="1"/>
        <v>5</v>
      </c>
      <c r="C9" s="17" t="s">
        <v>52</v>
      </c>
      <c r="D9" s="14" t="s">
        <v>55</v>
      </c>
      <c r="E9" s="28">
        <v>42928649.159999996</v>
      </c>
      <c r="F9" s="28">
        <v>42628650.899999999</v>
      </c>
      <c r="G9" s="15">
        <f t="shared" si="0"/>
        <v>299998.25999999791</v>
      </c>
    </row>
    <row r="10" spans="2:7" s="16" customFormat="1" ht="78.75" x14ac:dyDescent="0.25">
      <c r="B10" s="13">
        <f t="shared" si="1"/>
        <v>6</v>
      </c>
      <c r="C10" s="17" t="s">
        <v>28</v>
      </c>
      <c r="D10" s="14" t="s">
        <v>85</v>
      </c>
      <c r="E10" s="28">
        <v>74663604.340000004</v>
      </c>
      <c r="F10" s="28">
        <v>58388195.450000003</v>
      </c>
      <c r="G10" s="15">
        <f t="shared" si="0"/>
        <v>16275408.890000001</v>
      </c>
    </row>
    <row r="11" spans="2:7" s="16" customFormat="1" ht="31.5" customHeight="1" x14ac:dyDescent="0.25">
      <c r="B11" s="13">
        <v>7</v>
      </c>
      <c r="C11" s="17" t="s">
        <v>92</v>
      </c>
      <c r="D11" s="14" t="s">
        <v>94</v>
      </c>
      <c r="E11" s="28">
        <v>6436268.3899999997</v>
      </c>
      <c r="F11" s="28">
        <v>1744090.49</v>
      </c>
      <c r="G11" s="15">
        <f t="shared" si="0"/>
        <v>4692177.8999999994</v>
      </c>
    </row>
    <row r="12" spans="2:7" s="21" customFormat="1" ht="21" customHeight="1" x14ac:dyDescent="0.25">
      <c r="B12" s="18"/>
      <c r="C12" s="19" t="s">
        <v>29</v>
      </c>
      <c r="D12" s="19"/>
      <c r="E12" s="20">
        <f>SUM(E5:E11)</f>
        <v>219531579.53</v>
      </c>
      <c r="F12" s="20">
        <f t="shared" ref="F12:G12" si="2">SUM(F5:F11)</f>
        <v>193425845.00999999</v>
      </c>
      <c r="G12" s="20">
        <f t="shared" si="2"/>
        <v>26105734.519999996</v>
      </c>
    </row>
  </sheetData>
  <mergeCells count="2">
    <mergeCell ref="C2:G2"/>
    <mergeCell ref="C1:G1"/>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2049" r:id="rId4" name="Control 1">
          <controlPr defaultSize="0" autoPict="0" r:id="rId5">
            <anchor moveWithCells="1">
              <from>
                <xdr:col>1</xdr:col>
                <xdr:colOff>152400</xdr:colOff>
                <xdr:row>13</xdr:row>
                <xdr:rowOff>66675</xdr:rowOff>
              </from>
              <to>
                <xdr:col>2</xdr:col>
                <xdr:colOff>990600</xdr:colOff>
                <xdr:row>14</xdr:row>
                <xdr:rowOff>142875</xdr:rowOff>
              </to>
            </anchor>
          </controlPr>
        </control>
      </mc:Choice>
      <mc:Fallback>
        <control shapeId="2049" r:id="rId4" name="Control 1"/>
      </mc:Fallback>
    </mc:AlternateContent>
    <mc:AlternateContent xmlns:mc="http://schemas.openxmlformats.org/markup-compatibility/2006">
      <mc:Choice Requires="x14">
        <control shapeId="2050" r:id="rId6" name="Control 2">
          <controlPr defaultSize="0" autoPict="0" r:id="rId7">
            <anchor moveWithCells="1">
              <from>
                <xdr:col>4</xdr:col>
                <xdr:colOff>9525</xdr:colOff>
                <xdr:row>13</xdr:row>
                <xdr:rowOff>66675</xdr:rowOff>
              </from>
              <to>
                <xdr:col>4</xdr:col>
                <xdr:colOff>1057275</xdr:colOff>
                <xdr:row>14</xdr:row>
                <xdr:rowOff>142875</xdr:rowOff>
              </to>
            </anchor>
          </controlPr>
        </control>
      </mc:Choice>
      <mc:Fallback>
        <control shapeId="2050" r:id="rId6" name="Control 2"/>
      </mc:Fallback>
    </mc:AlternateContent>
    <mc:AlternateContent xmlns:mc="http://schemas.openxmlformats.org/markup-compatibility/2006">
      <mc:Choice Requires="x14">
        <control shapeId="2051" r:id="rId8" name="Control 3">
          <controlPr defaultSize="0" autoPict="0" r:id="rId9">
            <anchor moveWithCells="1">
              <from>
                <xdr:col>4</xdr:col>
                <xdr:colOff>9525</xdr:colOff>
                <xdr:row>13</xdr:row>
                <xdr:rowOff>66675</xdr:rowOff>
              </from>
              <to>
                <xdr:col>4</xdr:col>
                <xdr:colOff>1057275</xdr:colOff>
                <xdr:row>14</xdr:row>
                <xdr:rowOff>142875</xdr:rowOff>
              </to>
            </anchor>
          </controlPr>
        </control>
      </mc:Choice>
      <mc:Fallback>
        <control shapeId="2051" r:id="rId8" name="Control 3"/>
      </mc:Fallback>
    </mc:AlternateContent>
    <mc:AlternateContent xmlns:mc="http://schemas.openxmlformats.org/markup-compatibility/2006">
      <mc:Choice Requires="x14">
        <control shapeId="2052" r:id="rId10" name="Control 4">
          <controlPr defaultSize="0" autoPict="0" r:id="rId11">
            <anchor moveWithCells="1">
              <from>
                <xdr:col>4</xdr:col>
                <xdr:colOff>9525</xdr:colOff>
                <xdr:row>13</xdr:row>
                <xdr:rowOff>66675</xdr:rowOff>
              </from>
              <to>
                <xdr:col>4</xdr:col>
                <xdr:colOff>1057275</xdr:colOff>
                <xdr:row>14</xdr:row>
                <xdr:rowOff>142875</xdr:rowOff>
              </to>
            </anchor>
          </controlPr>
        </control>
      </mc:Choice>
      <mc:Fallback>
        <control shapeId="2052" r:id="rId10" name="Control 4"/>
      </mc:Fallback>
    </mc:AlternateContent>
    <mc:AlternateContent xmlns:mc="http://schemas.openxmlformats.org/markup-compatibility/2006">
      <mc:Choice Requires="x14">
        <control shapeId="2053" r:id="rId12" name="Control 5">
          <controlPr defaultSize="0" autoPict="0" r:id="rId13">
            <anchor moveWithCells="1">
              <from>
                <xdr:col>4</xdr:col>
                <xdr:colOff>9525</xdr:colOff>
                <xdr:row>13</xdr:row>
                <xdr:rowOff>66675</xdr:rowOff>
              </from>
              <to>
                <xdr:col>4</xdr:col>
                <xdr:colOff>1057275</xdr:colOff>
                <xdr:row>14</xdr:row>
                <xdr:rowOff>142875</xdr:rowOff>
              </to>
            </anchor>
          </controlPr>
        </control>
      </mc:Choice>
      <mc:Fallback>
        <control shapeId="2053" r:id="rId12" name="Control 5"/>
      </mc:Fallback>
    </mc:AlternateContent>
    <mc:AlternateContent xmlns:mc="http://schemas.openxmlformats.org/markup-compatibility/2006">
      <mc:Choice Requires="x14">
        <control shapeId="2054" r:id="rId14" name="Control 6">
          <controlPr defaultSize="0" autoPict="0" r:id="rId15">
            <anchor moveWithCells="1">
              <from>
                <xdr:col>4</xdr:col>
                <xdr:colOff>9525</xdr:colOff>
                <xdr:row>13</xdr:row>
                <xdr:rowOff>66675</xdr:rowOff>
              </from>
              <to>
                <xdr:col>4</xdr:col>
                <xdr:colOff>1057275</xdr:colOff>
                <xdr:row>14</xdr:row>
                <xdr:rowOff>142875</xdr:rowOff>
              </to>
            </anchor>
          </controlPr>
        </control>
      </mc:Choice>
      <mc:Fallback>
        <control shapeId="2054" r:id="rId14" name="Control 6"/>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5"/>
  <dimension ref="B1:S38"/>
  <sheetViews>
    <sheetView zoomScale="115" zoomScaleNormal="115" zoomScaleSheetLayoutView="90" workbookViewId="0">
      <selection activeCell="E10" sqref="E10"/>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8.7109375" style="4" customWidth="1"/>
    <col min="7" max="7" width="18.7109375" style="5" customWidth="1"/>
    <col min="8" max="8" width="16" style="2" bestFit="1" customWidth="1"/>
    <col min="9" max="9" width="19.85546875" style="2" bestFit="1" customWidth="1"/>
    <col min="10" max="10" width="17.28515625" style="2" bestFit="1" customWidth="1"/>
    <col min="11" max="15" width="16.7109375" style="2" bestFit="1" customWidth="1"/>
    <col min="16" max="17" width="15.140625" style="2" bestFit="1" customWidth="1"/>
    <col min="18" max="18" width="16.7109375" style="2" bestFit="1" customWidth="1"/>
    <col min="19" max="16384" width="9.140625" style="2"/>
  </cols>
  <sheetData>
    <row r="1" spans="2:19" ht="2.25" customHeight="1" x14ac:dyDescent="0.25"/>
    <row r="2" spans="2:19" ht="39" customHeight="1" x14ac:dyDescent="0.25">
      <c r="C2" s="35" t="s">
        <v>86</v>
      </c>
      <c r="D2" s="35"/>
      <c r="E2" s="35"/>
      <c r="F2" s="35"/>
      <c r="G2" s="35"/>
    </row>
    <row r="3" spans="2:19" ht="18.75" x14ac:dyDescent="0.25">
      <c r="C3" s="35" t="s">
        <v>0</v>
      </c>
      <c r="D3" s="35"/>
      <c r="E3" s="35"/>
      <c r="F3" s="35"/>
      <c r="G3" s="35"/>
    </row>
    <row r="4" spans="2:19" ht="21" customHeight="1" x14ac:dyDescent="0.2">
      <c r="G4" s="6" t="s">
        <v>1</v>
      </c>
    </row>
    <row r="5" spans="2:19" s="12" customFormat="1" ht="28.5" x14ac:dyDescent="0.25">
      <c r="B5" s="7" t="s">
        <v>2</v>
      </c>
      <c r="C5" s="7" t="s">
        <v>3</v>
      </c>
      <c r="D5" s="8" t="s">
        <v>4</v>
      </c>
      <c r="E5" s="9" t="s">
        <v>5</v>
      </c>
      <c r="F5" s="10" t="s">
        <v>6</v>
      </c>
      <c r="G5" s="11" t="s">
        <v>7</v>
      </c>
      <c r="H5" s="25"/>
      <c r="I5"/>
      <c r="J5"/>
      <c r="K5"/>
      <c r="L5"/>
      <c r="M5"/>
      <c r="N5"/>
      <c r="O5"/>
      <c r="P5" s="24"/>
      <c r="Q5" s="24"/>
      <c r="R5" s="24"/>
      <c r="S5" s="24"/>
    </row>
    <row r="6" spans="2:19" s="16" customFormat="1" ht="31.5" x14ac:dyDescent="0.25">
      <c r="B6" s="13">
        <v>1</v>
      </c>
      <c r="C6" s="17" t="s">
        <v>8</v>
      </c>
      <c r="D6" s="14" t="s">
        <v>9</v>
      </c>
      <c r="E6" s="15">
        <v>9818999.8000000007</v>
      </c>
      <c r="F6" s="15">
        <v>9772380.9700000007</v>
      </c>
      <c r="G6" s="15">
        <f t="shared" ref="G6:G12" si="0">E6-F6</f>
        <v>46618.830000000075</v>
      </c>
      <c r="H6" s="25"/>
      <c r="I6"/>
      <c r="J6"/>
      <c r="K6"/>
      <c r="L6"/>
      <c r="M6"/>
      <c r="N6"/>
      <c r="O6"/>
      <c r="P6" s="24"/>
      <c r="Q6" s="24"/>
      <c r="R6" s="24"/>
      <c r="S6" s="24"/>
    </row>
    <row r="7" spans="2:19" s="16" customFormat="1" ht="31.5" x14ac:dyDescent="0.25">
      <c r="B7" s="31">
        <v>2</v>
      </c>
      <c r="C7" s="32" t="s">
        <v>12</v>
      </c>
      <c r="D7" s="14" t="s">
        <v>15</v>
      </c>
      <c r="E7" s="28">
        <v>13976071.98</v>
      </c>
      <c r="F7" s="28">
        <v>9184541.3399999999</v>
      </c>
      <c r="G7" s="15">
        <f t="shared" si="0"/>
        <v>4791530.6400000006</v>
      </c>
      <c r="H7" s="25"/>
      <c r="I7"/>
      <c r="J7"/>
      <c r="K7"/>
      <c r="L7"/>
      <c r="M7"/>
      <c r="N7"/>
      <c r="O7"/>
      <c r="P7" s="24"/>
      <c r="Q7" s="24"/>
      <c r="R7" s="24"/>
      <c r="S7" s="24"/>
    </row>
    <row r="8" spans="2:19" s="16" customFormat="1" ht="31.5" x14ac:dyDescent="0.25">
      <c r="B8" s="13">
        <f>+B7+1</f>
        <v>3</v>
      </c>
      <c r="C8" s="17" t="s">
        <v>14</v>
      </c>
      <c r="D8" s="14" t="s">
        <v>15</v>
      </c>
      <c r="E8" s="28">
        <v>39946257.280000001</v>
      </c>
      <c r="F8" s="28">
        <v>39946257.280000001</v>
      </c>
      <c r="G8" s="15">
        <f t="shared" si="0"/>
        <v>0</v>
      </c>
      <c r="I8"/>
      <c r="J8"/>
      <c r="K8"/>
      <c r="L8"/>
      <c r="M8"/>
      <c r="N8"/>
      <c r="O8"/>
      <c r="P8" s="24"/>
      <c r="Q8" s="24"/>
      <c r="R8" s="24"/>
      <c r="S8" s="24"/>
    </row>
    <row r="9" spans="2:19" s="16" customFormat="1" ht="31.5" x14ac:dyDescent="0.25">
      <c r="B9" s="13">
        <f t="shared" ref="B9:B12" si="1">+B8+1</f>
        <v>4</v>
      </c>
      <c r="C9" s="17" t="s">
        <v>16</v>
      </c>
      <c r="D9" s="14" t="s">
        <v>79</v>
      </c>
      <c r="E9" s="28">
        <v>31761728.579999998</v>
      </c>
      <c r="F9" s="28">
        <v>31761728.579999998</v>
      </c>
      <c r="G9" s="15">
        <f t="shared" si="0"/>
        <v>0</v>
      </c>
      <c r="I9"/>
      <c r="J9"/>
      <c r="K9"/>
      <c r="L9"/>
      <c r="M9"/>
      <c r="N9"/>
      <c r="O9"/>
      <c r="P9" s="24"/>
      <c r="Q9" s="24"/>
      <c r="R9" s="24"/>
      <c r="S9" s="24"/>
    </row>
    <row r="10" spans="2:19" s="16" customFormat="1" ht="15.75" x14ac:dyDescent="0.25">
      <c r="B10" s="13">
        <f t="shared" si="1"/>
        <v>5</v>
      </c>
      <c r="C10" s="17" t="s">
        <v>19</v>
      </c>
      <c r="D10" s="14" t="s">
        <v>20</v>
      </c>
      <c r="E10" s="28">
        <v>42928649.159999996</v>
      </c>
      <c r="F10" s="28">
        <v>42628650.899999999</v>
      </c>
      <c r="G10" s="15">
        <f t="shared" si="0"/>
        <v>299998.25999999791</v>
      </c>
      <c r="I10"/>
      <c r="J10"/>
      <c r="K10"/>
      <c r="L10"/>
      <c r="M10"/>
      <c r="N10"/>
      <c r="O10"/>
      <c r="P10" s="24"/>
      <c r="Q10" s="24"/>
      <c r="R10" s="24"/>
      <c r="S10" s="24"/>
    </row>
    <row r="11" spans="2:19" s="16" customFormat="1" ht="68.25" customHeight="1" x14ac:dyDescent="0.25">
      <c r="B11" s="13">
        <f t="shared" si="1"/>
        <v>6</v>
      </c>
      <c r="C11" s="17" t="s">
        <v>21</v>
      </c>
      <c r="D11" s="14" t="s">
        <v>83</v>
      </c>
      <c r="E11" s="28">
        <v>74663604.340000004</v>
      </c>
      <c r="F11" s="28">
        <v>58388195.450000003</v>
      </c>
      <c r="G11" s="15">
        <f t="shared" si="0"/>
        <v>16275408.890000001</v>
      </c>
      <c r="I11"/>
      <c r="J11"/>
      <c r="K11"/>
      <c r="L11"/>
      <c r="M11"/>
      <c r="N11"/>
      <c r="O11"/>
      <c r="P11" s="24"/>
      <c r="Q11" s="24"/>
      <c r="R11" s="24"/>
      <c r="S11" s="24"/>
    </row>
    <row r="12" spans="2:19" s="16" customFormat="1" ht="31.5" customHeight="1" x14ac:dyDescent="0.25">
      <c r="B12" s="13">
        <f t="shared" si="1"/>
        <v>7</v>
      </c>
      <c r="C12" s="17" t="s">
        <v>90</v>
      </c>
      <c r="D12" s="14" t="s">
        <v>95</v>
      </c>
      <c r="E12" s="28">
        <v>6436268.3899999997</v>
      </c>
      <c r="F12" s="28">
        <v>1744090.49</v>
      </c>
      <c r="G12" s="15">
        <f t="shared" si="0"/>
        <v>4692177.8999999994</v>
      </c>
      <c r="I12"/>
      <c r="J12"/>
      <c r="K12"/>
      <c r="L12"/>
      <c r="M12"/>
      <c r="N12"/>
      <c r="O12"/>
      <c r="P12" s="24"/>
      <c r="Q12" s="24"/>
      <c r="R12" s="24"/>
      <c r="S12" s="24"/>
    </row>
    <row r="13" spans="2:19" s="21" customFormat="1" ht="21" customHeight="1" x14ac:dyDescent="0.25">
      <c r="B13" s="18"/>
      <c r="C13" s="19" t="s">
        <v>23</v>
      </c>
      <c r="D13" s="19"/>
      <c r="E13" s="20">
        <f>SUM(E6:E12)</f>
        <v>219531579.53</v>
      </c>
      <c r="F13" s="20">
        <f t="shared" ref="F13:G13" si="2">SUM(F6:F12)</f>
        <v>193425845.00999999</v>
      </c>
      <c r="G13" s="20">
        <f t="shared" si="2"/>
        <v>26105734.519999996</v>
      </c>
      <c r="J13" s="23"/>
      <c r="N13"/>
    </row>
    <row r="14" spans="2:19" x14ac:dyDescent="0.25">
      <c r="N14"/>
    </row>
    <row r="15" spans="2:19" x14ac:dyDescent="0.25">
      <c r="N15"/>
    </row>
    <row r="16" spans="2:19" x14ac:dyDescent="0.25">
      <c r="D16"/>
      <c r="E16"/>
      <c r="F16"/>
      <c r="G16"/>
      <c r="H16"/>
      <c r="I16"/>
      <c r="N16"/>
    </row>
    <row r="17" spans="4:14" x14ac:dyDescent="0.25">
      <c r="D17"/>
      <c r="E17"/>
      <c r="F17"/>
      <c r="G17"/>
      <c r="H17"/>
      <c r="I17"/>
      <c r="J17"/>
      <c r="N17"/>
    </row>
    <row r="18" spans="4:14" x14ac:dyDescent="0.25">
      <c r="D18"/>
      <c r="E18"/>
      <c r="F18"/>
      <c r="G18"/>
      <c r="H18"/>
      <c r="I18"/>
      <c r="J18"/>
      <c r="N18"/>
    </row>
    <row r="19" spans="4:14" x14ac:dyDescent="0.25">
      <c r="D19"/>
      <c r="E19"/>
      <c r="F19"/>
      <c r="G19"/>
      <c r="H19"/>
      <c r="I19"/>
      <c r="J19"/>
      <c r="N19"/>
    </row>
    <row r="20" spans="4:14" x14ac:dyDescent="0.25">
      <c r="D20"/>
      <c r="E20"/>
      <c r="F20"/>
      <c r="G20"/>
      <c r="H20"/>
      <c r="I20"/>
      <c r="J20"/>
      <c r="N20"/>
    </row>
    <row r="21" spans="4:14" x14ac:dyDescent="0.25">
      <c r="D21"/>
      <c r="E21"/>
      <c r="F21"/>
      <c r="G21"/>
      <c r="H21"/>
      <c r="I21"/>
      <c r="J21"/>
      <c r="N21"/>
    </row>
    <row r="22" spans="4:14" x14ac:dyDescent="0.25">
      <c r="D22"/>
      <c r="E22"/>
      <c r="F22"/>
      <c r="G22"/>
      <c r="H22"/>
      <c r="I22"/>
      <c r="J22"/>
    </row>
    <row r="23" spans="4:14" x14ac:dyDescent="0.25">
      <c r="D23"/>
      <c r="E23"/>
      <c r="F23"/>
      <c r="G23"/>
      <c r="H23"/>
      <c r="I23"/>
      <c r="J23"/>
    </row>
    <row r="24" spans="4:14" x14ac:dyDescent="0.25">
      <c r="D24"/>
      <c r="E24"/>
      <c r="F24"/>
      <c r="G24"/>
      <c r="H24"/>
      <c r="I24"/>
      <c r="J24"/>
    </row>
    <row r="25" spans="4:14" x14ac:dyDescent="0.25">
      <c r="D25"/>
      <c r="E25"/>
      <c r="F25"/>
      <c r="G25"/>
      <c r="H25"/>
      <c r="I25"/>
      <c r="J25"/>
    </row>
    <row r="26" spans="4:14" x14ac:dyDescent="0.25">
      <c r="D26"/>
      <c r="E26"/>
      <c r="F26"/>
      <c r="G26"/>
      <c r="H26"/>
      <c r="I26"/>
      <c r="J26"/>
    </row>
    <row r="27" spans="4:14" x14ac:dyDescent="0.25">
      <c r="D27"/>
      <c r="E27"/>
      <c r="F27"/>
      <c r="G27"/>
      <c r="H27"/>
      <c r="I27"/>
      <c r="J27"/>
    </row>
    <row r="28" spans="4:14" x14ac:dyDescent="0.25">
      <c r="D28"/>
      <c r="E28"/>
      <c r="F28"/>
      <c r="G28"/>
      <c r="H28"/>
      <c r="I28"/>
      <c r="J28"/>
    </row>
    <row r="29" spans="4:14" x14ac:dyDescent="0.25">
      <c r="D29"/>
      <c r="E29"/>
      <c r="F29"/>
      <c r="G29"/>
      <c r="H29"/>
      <c r="I29"/>
    </row>
    <row r="30" spans="4:14" x14ac:dyDescent="0.25">
      <c r="D30"/>
      <c r="E30"/>
      <c r="F30"/>
      <c r="G30"/>
      <c r="H30"/>
      <c r="I30"/>
    </row>
    <row r="31" spans="4:14" x14ac:dyDescent="0.25">
      <c r="D31"/>
      <c r="E31"/>
      <c r="F31"/>
      <c r="G31"/>
      <c r="H31"/>
      <c r="I31"/>
    </row>
    <row r="32" spans="4:14" x14ac:dyDescent="0.25">
      <c r="D32"/>
      <c r="E32"/>
      <c r="F32"/>
      <c r="G32"/>
      <c r="H32"/>
      <c r="I32"/>
    </row>
    <row r="33" spans="4:9" x14ac:dyDescent="0.25">
      <c r="D33"/>
      <c r="E33"/>
      <c r="F33"/>
      <c r="G33"/>
      <c r="H33"/>
      <c r="I33"/>
    </row>
    <row r="34" spans="4:9" x14ac:dyDescent="0.25">
      <c r="D34"/>
      <c r="E34"/>
      <c r="F34"/>
      <c r="G34"/>
      <c r="H34"/>
      <c r="I34"/>
    </row>
    <row r="35" spans="4:9" x14ac:dyDescent="0.25">
      <c r="D35"/>
      <c r="E35"/>
      <c r="F35"/>
      <c r="G35"/>
      <c r="H35"/>
      <c r="I35"/>
    </row>
    <row r="36" spans="4:9" x14ac:dyDescent="0.25">
      <c r="D36"/>
      <c r="E36"/>
      <c r="F36"/>
      <c r="G36"/>
      <c r="H36"/>
      <c r="I36"/>
    </row>
    <row r="37" spans="4:9" x14ac:dyDescent="0.25">
      <c r="D37"/>
      <c r="E37"/>
      <c r="F37"/>
      <c r="G37"/>
      <c r="H37"/>
      <c r="I37"/>
    </row>
    <row r="38" spans="4:9" x14ac:dyDescent="0.25">
      <c r="D38"/>
      <c r="E38"/>
      <c r="F38"/>
      <c r="G38"/>
      <c r="H38"/>
      <c r="I38"/>
    </row>
  </sheetData>
  <mergeCells count="2">
    <mergeCell ref="C2:G2"/>
    <mergeCell ref="C3:G3"/>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1025" r:id="rId4" name="Control 1">
          <controlPr defaultSize="0" autoPict="0" r:id="rId5">
            <anchor moveWithCells="1">
              <from>
                <xdr:col>2</xdr:col>
                <xdr:colOff>0</xdr:colOff>
                <xdr:row>12</xdr:row>
                <xdr:rowOff>76200</xdr:rowOff>
              </from>
              <to>
                <xdr:col>2</xdr:col>
                <xdr:colOff>1047750</xdr:colOff>
                <xdr:row>13</xdr:row>
                <xdr:rowOff>76200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autoPict="0" r:id="rId7">
            <anchor moveWithCells="1">
              <from>
                <xdr:col>4</xdr:col>
                <xdr:colOff>9525</xdr:colOff>
                <xdr:row>12</xdr:row>
                <xdr:rowOff>76200</xdr:rowOff>
              </from>
              <to>
                <xdr:col>4</xdr:col>
                <xdr:colOff>1057275</xdr:colOff>
                <xdr:row>13</xdr:row>
                <xdr:rowOff>76200</xdr:rowOff>
              </to>
            </anchor>
          </controlPr>
        </control>
      </mc:Choice>
      <mc:Fallback>
        <control shapeId="1026" r:id="rId6" name="Control 2"/>
      </mc:Fallback>
    </mc:AlternateContent>
    <mc:AlternateContent xmlns:mc="http://schemas.openxmlformats.org/markup-compatibility/2006">
      <mc:Choice Requires="x14">
        <control shapeId="1027" r:id="rId8" name="Control 3">
          <controlPr defaultSize="0" autoPict="0" r:id="rId9">
            <anchor moveWithCells="1">
              <from>
                <xdr:col>4</xdr:col>
                <xdr:colOff>9525</xdr:colOff>
                <xdr:row>12</xdr:row>
                <xdr:rowOff>76200</xdr:rowOff>
              </from>
              <to>
                <xdr:col>4</xdr:col>
                <xdr:colOff>1057275</xdr:colOff>
                <xdr:row>13</xdr:row>
                <xdr:rowOff>76200</xdr:rowOff>
              </to>
            </anchor>
          </controlPr>
        </control>
      </mc:Choice>
      <mc:Fallback>
        <control shapeId="1027" r:id="rId8" name="Control 3"/>
      </mc:Fallback>
    </mc:AlternateContent>
    <mc:AlternateContent xmlns:mc="http://schemas.openxmlformats.org/markup-compatibility/2006">
      <mc:Choice Requires="x14">
        <control shapeId="1028" r:id="rId10" name="Control 4">
          <controlPr defaultSize="0" autoPict="0" r:id="rId11">
            <anchor moveWithCells="1">
              <from>
                <xdr:col>4</xdr:col>
                <xdr:colOff>9525</xdr:colOff>
                <xdr:row>12</xdr:row>
                <xdr:rowOff>76200</xdr:rowOff>
              </from>
              <to>
                <xdr:col>4</xdr:col>
                <xdr:colOff>1057275</xdr:colOff>
                <xdr:row>13</xdr:row>
                <xdr:rowOff>76200</xdr:rowOff>
              </to>
            </anchor>
          </controlPr>
        </control>
      </mc:Choice>
      <mc:Fallback>
        <control shapeId="1028" r:id="rId10" name="Control 4"/>
      </mc:Fallback>
    </mc:AlternateContent>
    <mc:AlternateContent xmlns:mc="http://schemas.openxmlformats.org/markup-compatibility/2006">
      <mc:Choice Requires="x14">
        <control shapeId="1029" r:id="rId12" name="Control 5">
          <controlPr defaultSize="0" autoPict="0" r:id="rId13">
            <anchor moveWithCells="1">
              <from>
                <xdr:col>4</xdr:col>
                <xdr:colOff>9525</xdr:colOff>
                <xdr:row>12</xdr:row>
                <xdr:rowOff>76200</xdr:rowOff>
              </from>
              <to>
                <xdr:col>4</xdr:col>
                <xdr:colOff>1057275</xdr:colOff>
                <xdr:row>13</xdr:row>
                <xdr:rowOff>76200</xdr:rowOff>
              </to>
            </anchor>
          </controlPr>
        </control>
      </mc:Choice>
      <mc:Fallback>
        <control shapeId="1029" r:id="rId12" name="Control 5"/>
      </mc:Fallback>
    </mc:AlternateContent>
    <mc:AlternateContent xmlns:mc="http://schemas.openxmlformats.org/markup-compatibility/2006">
      <mc:Choice Requires="x14">
        <control shapeId="1030" r:id="rId14" name="Control 6">
          <controlPr defaultSize="0" autoPict="0" r:id="rId15">
            <anchor moveWithCells="1">
              <from>
                <xdr:col>4</xdr:col>
                <xdr:colOff>9525</xdr:colOff>
                <xdr:row>12</xdr:row>
                <xdr:rowOff>76200</xdr:rowOff>
              </from>
              <to>
                <xdr:col>4</xdr:col>
                <xdr:colOff>1057275</xdr:colOff>
                <xdr:row>13</xdr:row>
                <xdr:rowOff>76200</xdr:rowOff>
              </to>
            </anchor>
          </controlPr>
        </control>
      </mc:Choice>
      <mc:Fallback>
        <control shapeId="1030" r:id="rId14" name="Control 6"/>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28"/>
  <dimension ref="B1:G18"/>
  <sheetViews>
    <sheetView zoomScale="115" zoomScaleNormal="115" zoomScaleSheetLayoutView="90" workbookViewId="0">
      <selection activeCell="G9" sqref="G9"/>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21.7109375" style="3" customWidth="1"/>
    <col min="6" max="6" width="18.7109375" style="4" customWidth="1"/>
    <col min="7" max="7" width="18.7109375" style="5" customWidth="1"/>
    <col min="8" max="16384" width="9.140625" style="2"/>
  </cols>
  <sheetData>
    <row r="1" spans="2:7" ht="2.25" customHeight="1" x14ac:dyDescent="0.25"/>
    <row r="2" spans="2:7" ht="39" customHeight="1" x14ac:dyDescent="0.25">
      <c r="C2" s="35" t="s">
        <v>88</v>
      </c>
      <c r="D2" s="35"/>
      <c r="E2" s="35"/>
      <c r="F2" s="35"/>
      <c r="G2" s="35"/>
    </row>
    <row r="3" spans="2:7" ht="21" customHeight="1" x14ac:dyDescent="0.2">
      <c r="G3" s="6" t="s">
        <v>56</v>
      </c>
    </row>
    <row r="4" spans="2:7" s="12" customFormat="1" ht="28.5" x14ac:dyDescent="0.25">
      <c r="B4" s="7" t="s">
        <v>2</v>
      </c>
      <c r="C4" s="7" t="s">
        <v>57</v>
      </c>
      <c r="D4" s="22" t="s">
        <v>58</v>
      </c>
      <c r="E4" s="9" t="s">
        <v>59</v>
      </c>
      <c r="F4" s="10" t="s">
        <v>60</v>
      </c>
      <c r="G4" s="11" t="s">
        <v>61</v>
      </c>
    </row>
    <row r="5" spans="2:7" s="16" customFormat="1" ht="15.75" x14ac:dyDescent="0.25">
      <c r="B5" s="13">
        <v>1</v>
      </c>
      <c r="C5" s="17" t="s">
        <v>62</v>
      </c>
      <c r="D5" s="14" t="s">
        <v>63</v>
      </c>
      <c r="E5" s="15">
        <v>9818999.8000000007</v>
      </c>
      <c r="F5" s="15">
        <v>9772380.9700000007</v>
      </c>
      <c r="G5" s="15">
        <f t="shared" ref="G5:G11" si="0">E5-F5</f>
        <v>46618.830000000075</v>
      </c>
    </row>
    <row r="6" spans="2:7" s="16" customFormat="1" ht="15.75" x14ac:dyDescent="0.25">
      <c r="B6" s="31">
        <v>2</v>
      </c>
      <c r="C6" s="32" t="s">
        <v>64</v>
      </c>
      <c r="D6" s="14" t="s">
        <v>66</v>
      </c>
      <c r="E6" s="28">
        <v>13976071.98</v>
      </c>
      <c r="F6" s="28">
        <v>9184541.3399999999</v>
      </c>
      <c r="G6" s="15">
        <f t="shared" si="0"/>
        <v>4791530.6400000006</v>
      </c>
    </row>
    <row r="7" spans="2:7" s="16" customFormat="1" ht="15.75" x14ac:dyDescent="0.25">
      <c r="B7" s="13">
        <f>B6+1</f>
        <v>3</v>
      </c>
      <c r="C7" s="17" t="s">
        <v>65</v>
      </c>
      <c r="D7" s="14" t="s">
        <v>66</v>
      </c>
      <c r="E7" s="28">
        <v>39946257.280000001</v>
      </c>
      <c r="F7" s="28">
        <v>39946257.280000001</v>
      </c>
      <c r="G7" s="15">
        <f t="shared" si="0"/>
        <v>0</v>
      </c>
    </row>
    <row r="8" spans="2:7" s="16" customFormat="1" ht="37.5" customHeight="1" x14ac:dyDescent="0.25">
      <c r="B8" s="13">
        <f t="shared" ref="B8:B11" si="1">+B7+1</f>
        <v>4</v>
      </c>
      <c r="C8" s="17" t="s">
        <v>67</v>
      </c>
      <c r="D8" s="14" t="s">
        <v>81</v>
      </c>
      <c r="E8" s="28">
        <v>31761728.579999998</v>
      </c>
      <c r="F8" s="28">
        <v>31761728.579999998</v>
      </c>
      <c r="G8" s="15">
        <f t="shared" si="0"/>
        <v>0</v>
      </c>
    </row>
    <row r="9" spans="2:7" s="16" customFormat="1" ht="15.75" x14ac:dyDescent="0.25">
      <c r="B9" s="13">
        <f t="shared" si="1"/>
        <v>5</v>
      </c>
      <c r="C9" s="17" t="s">
        <v>68</v>
      </c>
      <c r="D9" s="14" t="s">
        <v>69</v>
      </c>
      <c r="E9" s="28">
        <v>42928649.159999996</v>
      </c>
      <c r="F9" s="28">
        <v>42628650.899999999</v>
      </c>
      <c r="G9" s="15">
        <f t="shared" si="0"/>
        <v>299998.25999999791</v>
      </c>
    </row>
    <row r="10" spans="2:7" s="16" customFormat="1" ht="47.25" x14ac:dyDescent="0.25">
      <c r="B10" s="13">
        <f t="shared" si="1"/>
        <v>6</v>
      </c>
      <c r="C10" s="17" t="s">
        <v>70</v>
      </c>
      <c r="D10" s="14" t="s">
        <v>84</v>
      </c>
      <c r="E10" s="28">
        <v>74663604.340000004</v>
      </c>
      <c r="F10" s="28">
        <v>58388195.450000003</v>
      </c>
      <c r="G10" s="15">
        <f t="shared" si="0"/>
        <v>16275408.890000001</v>
      </c>
    </row>
    <row r="11" spans="2:7" s="16" customFormat="1" ht="31.5" x14ac:dyDescent="0.25">
      <c r="B11" s="13">
        <f t="shared" si="1"/>
        <v>7</v>
      </c>
      <c r="C11" s="17" t="s">
        <v>91</v>
      </c>
      <c r="D11" s="14" t="s">
        <v>96</v>
      </c>
      <c r="E11" s="28">
        <v>6436268.3899999997</v>
      </c>
      <c r="F11" s="28">
        <v>1744090.49</v>
      </c>
      <c r="G11" s="15">
        <f t="shared" si="0"/>
        <v>4692177.8999999994</v>
      </c>
    </row>
    <row r="12" spans="2:7" s="21" customFormat="1" ht="15.75" x14ac:dyDescent="0.25">
      <c r="B12" s="18"/>
      <c r="C12" s="19" t="s">
        <v>71</v>
      </c>
      <c r="D12" s="19"/>
      <c r="E12" s="20">
        <f>SUM(E5:E11)</f>
        <v>219531579.53</v>
      </c>
      <c r="F12" s="20">
        <f t="shared" ref="F12:G12" si="2">SUM(F5:F11)</f>
        <v>193425845.00999999</v>
      </c>
      <c r="G12" s="20">
        <f t="shared" si="2"/>
        <v>26105734.519999996</v>
      </c>
    </row>
    <row r="18" spans="5:5" x14ac:dyDescent="0.25">
      <c r="E18" s="29"/>
    </row>
  </sheetData>
  <mergeCells count="1">
    <mergeCell ref="C2:G2"/>
  </mergeCells>
  <printOptions horizontalCentered="1"/>
  <pageMargins left="0.39370078740157483" right="0" top="0.78740157480314965" bottom="0" header="0.31496062992125984" footer="0.31496062992125984"/>
  <pageSetup paperSize="9" scale="83" orientation="landscape" r:id="rId1"/>
  <drawing r:id="rId2"/>
  <legacyDrawing r:id="rId3"/>
  <controls>
    <mc:AlternateContent xmlns:mc="http://schemas.openxmlformats.org/markup-compatibility/2006">
      <mc:Choice Requires="x14">
        <control shapeId="5126" r:id="rId4" name="Control 6">
          <controlPr defaultSize="0" r:id="rId5">
            <anchor moveWithCells="1">
              <from>
                <xdr:col>4</xdr:col>
                <xdr:colOff>9525</xdr:colOff>
                <xdr:row>9</xdr:row>
                <xdr:rowOff>590550</xdr:rowOff>
              </from>
              <to>
                <xdr:col>4</xdr:col>
                <xdr:colOff>1057275</xdr:colOff>
                <xdr:row>10</xdr:row>
                <xdr:rowOff>266700</xdr:rowOff>
              </to>
            </anchor>
          </controlPr>
        </control>
      </mc:Choice>
      <mc:Fallback>
        <control shapeId="5126" r:id="rId4" name="Control 6"/>
      </mc:Fallback>
    </mc:AlternateContent>
    <mc:AlternateContent xmlns:mc="http://schemas.openxmlformats.org/markup-compatibility/2006">
      <mc:Choice Requires="x14">
        <control shapeId="5125" r:id="rId6" name="Control 5">
          <controlPr defaultSize="0" r:id="rId7">
            <anchor moveWithCells="1">
              <from>
                <xdr:col>4</xdr:col>
                <xdr:colOff>9525</xdr:colOff>
                <xdr:row>9</xdr:row>
                <xdr:rowOff>590550</xdr:rowOff>
              </from>
              <to>
                <xdr:col>4</xdr:col>
                <xdr:colOff>1057275</xdr:colOff>
                <xdr:row>10</xdr:row>
                <xdr:rowOff>266700</xdr:rowOff>
              </to>
            </anchor>
          </controlPr>
        </control>
      </mc:Choice>
      <mc:Fallback>
        <control shapeId="5125" r:id="rId6" name="Control 5"/>
      </mc:Fallback>
    </mc:AlternateContent>
    <mc:AlternateContent xmlns:mc="http://schemas.openxmlformats.org/markup-compatibility/2006">
      <mc:Choice Requires="x14">
        <control shapeId="5124" r:id="rId8" name="Control 4">
          <controlPr defaultSize="0" r:id="rId9">
            <anchor moveWithCells="1">
              <from>
                <xdr:col>4</xdr:col>
                <xdr:colOff>9525</xdr:colOff>
                <xdr:row>9</xdr:row>
                <xdr:rowOff>590550</xdr:rowOff>
              </from>
              <to>
                <xdr:col>4</xdr:col>
                <xdr:colOff>1057275</xdr:colOff>
                <xdr:row>10</xdr:row>
                <xdr:rowOff>266700</xdr:rowOff>
              </to>
            </anchor>
          </controlPr>
        </control>
      </mc:Choice>
      <mc:Fallback>
        <control shapeId="5124" r:id="rId8" name="Control 4"/>
      </mc:Fallback>
    </mc:AlternateContent>
    <mc:AlternateContent xmlns:mc="http://schemas.openxmlformats.org/markup-compatibility/2006">
      <mc:Choice Requires="x14">
        <control shapeId="5123" r:id="rId10" name="Control 3">
          <controlPr defaultSize="0" r:id="rId11">
            <anchor moveWithCells="1">
              <from>
                <xdr:col>4</xdr:col>
                <xdr:colOff>9525</xdr:colOff>
                <xdr:row>9</xdr:row>
                <xdr:rowOff>590550</xdr:rowOff>
              </from>
              <to>
                <xdr:col>4</xdr:col>
                <xdr:colOff>1057275</xdr:colOff>
                <xdr:row>10</xdr:row>
                <xdr:rowOff>266700</xdr:rowOff>
              </to>
            </anchor>
          </controlPr>
        </control>
      </mc:Choice>
      <mc:Fallback>
        <control shapeId="5123" r:id="rId10" name="Control 3"/>
      </mc:Fallback>
    </mc:AlternateContent>
    <mc:AlternateContent xmlns:mc="http://schemas.openxmlformats.org/markup-compatibility/2006">
      <mc:Choice Requires="x14">
        <control shapeId="5122" r:id="rId12" name="Control 2">
          <controlPr defaultSize="0" r:id="rId13">
            <anchor moveWithCells="1">
              <from>
                <xdr:col>4</xdr:col>
                <xdr:colOff>9525</xdr:colOff>
                <xdr:row>9</xdr:row>
                <xdr:rowOff>590550</xdr:rowOff>
              </from>
              <to>
                <xdr:col>4</xdr:col>
                <xdr:colOff>1057275</xdr:colOff>
                <xdr:row>10</xdr:row>
                <xdr:rowOff>266700</xdr:rowOff>
              </to>
            </anchor>
          </controlPr>
        </control>
      </mc:Choice>
      <mc:Fallback>
        <control shapeId="5122" r:id="rId12" name="Control 2"/>
      </mc:Fallback>
    </mc:AlternateContent>
    <mc:AlternateContent xmlns:mc="http://schemas.openxmlformats.org/markup-compatibility/2006">
      <mc:Choice Requires="x14">
        <control shapeId="5121" r:id="rId14" name="Control 1">
          <controlPr defaultSize="0" r:id="rId15">
            <anchor moveWithCells="1">
              <from>
                <xdr:col>2</xdr:col>
                <xdr:colOff>0</xdr:colOff>
                <xdr:row>9</xdr:row>
                <xdr:rowOff>590550</xdr:rowOff>
              </from>
              <to>
                <xdr:col>2</xdr:col>
                <xdr:colOff>1047750</xdr:colOff>
                <xdr:row>10</xdr:row>
                <xdr:rowOff>266700</xdr:rowOff>
              </to>
            </anchor>
          </controlPr>
        </control>
      </mc:Choice>
      <mc:Fallback>
        <control shapeId="5121" r:id="rId14" name="Control 1"/>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2CE8D-C13C-4B45-B23F-70D3606A8B29}">
  <dimension ref="B1:S41"/>
  <sheetViews>
    <sheetView workbookViewId="0">
      <selection sqref="A1:XFD1048576"/>
    </sheetView>
  </sheetViews>
  <sheetFormatPr defaultRowHeight="15" x14ac:dyDescent="0.25"/>
  <cols>
    <col min="1" max="1" width="2.140625" style="2" customWidth="1"/>
    <col min="2" max="2" width="3.140625" style="1" customWidth="1"/>
    <col min="3" max="3" width="28.42578125" style="2" bestFit="1" customWidth="1"/>
    <col min="4" max="4" width="75.85546875" style="2" customWidth="1"/>
    <col min="5" max="5" width="18.7109375" style="3" customWidth="1"/>
    <col min="6" max="6" width="18.7109375" style="4" customWidth="1"/>
    <col min="7" max="7" width="18.7109375" style="5" customWidth="1"/>
    <col min="8" max="8" width="16" style="2" bestFit="1" customWidth="1"/>
    <col min="9" max="9" width="19.85546875" style="2" bestFit="1" customWidth="1"/>
    <col min="10" max="10" width="17.28515625" style="2" bestFit="1" customWidth="1"/>
    <col min="11" max="15" width="16.7109375" style="2" bestFit="1" customWidth="1"/>
    <col min="16" max="17" width="15.140625" style="2" bestFit="1" customWidth="1"/>
    <col min="18" max="18" width="16.7109375" style="2" bestFit="1" customWidth="1"/>
    <col min="19" max="16384" width="9.140625" style="2"/>
  </cols>
  <sheetData>
    <row r="1" spans="2:19" ht="2.25" customHeight="1" x14ac:dyDescent="0.25"/>
    <row r="2" spans="2:19" ht="39" customHeight="1" x14ac:dyDescent="0.25">
      <c r="C2" s="35" t="s">
        <v>75</v>
      </c>
      <c r="D2" s="35"/>
      <c r="E2" s="35"/>
      <c r="F2" s="35"/>
      <c r="G2" s="35"/>
    </row>
    <row r="3" spans="2:19" ht="18.75" x14ac:dyDescent="0.25">
      <c r="C3" s="35" t="s">
        <v>0</v>
      </c>
      <c r="D3" s="35"/>
      <c r="E3" s="35"/>
      <c r="F3" s="35"/>
      <c r="G3" s="35"/>
    </row>
    <row r="4" spans="2:19" ht="21" customHeight="1" x14ac:dyDescent="0.2">
      <c r="G4" s="6" t="s">
        <v>1</v>
      </c>
    </row>
    <row r="5" spans="2:19" s="12" customFormat="1" ht="28.5" x14ac:dyDescent="0.25">
      <c r="B5" s="7" t="s">
        <v>2</v>
      </c>
      <c r="C5" s="7" t="s">
        <v>3</v>
      </c>
      <c r="D5" s="8" t="s">
        <v>4</v>
      </c>
      <c r="E5" s="9" t="s">
        <v>5</v>
      </c>
      <c r="F5" s="10" t="s">
        <v>6</v>
      </c>
      <c r="G5" s="11" t="s">
        <v>7</v>
      </c>
      <c r="H5" s="25"/>
      <c r="I5"/>
      <c r="J5"/>
      <c r="K5"/>
      <c r="L5"/>
      <c r="M5"/>
      <c r="N5"/>
      <c r="O5"/>
      <c r="P5" s="24"/>
      <c r="Q5" s="24"/>
      <c r="R5" s="24"/>
      <c r="S5" s="24"/>
    </row>
    <row r="6" spans="2:19" s="16" customFormat="1" ht="31.5" x14ac:dyDescent="0.25">
      <c r="B6" s="13">
        <v>1</v>
      </c>
      <c r="C6" s="17" t="s">
        <v>8</v>
      </c>
      <c r="D6" s="14" t="s">
        <v>9</v>
      </c>
      <c r="E6" s="15">
        <f>4295249.996+1041131.58+610480</f>
        <v>5946861.5760000004</v>
      </c>
      <c r="F6" s="15">
        <f>3301091.02572+939200</f>
        <v>4240291.0257200003</v>
      </c>
      <c r="G6" s="15">
        <f t="shared" ref="G6:G16" si="0">E6-F6</f>
        <v>1706570.5502800001</v>
      </c>
      <c r="H6" s="25"/>
      <c r="I6"/>
      <c r="J6"/>
      <c r="K6"/>
      <c r="L6"/>
      <c r="M6"/>
      <c r="N6"/>
      <c r="O6"/>
      <c r="P6" s="24"/>
      <c r="Q6" s="24"/>
      <c r="R6" s="24"/>
      <c r="S6" s="24"/>
    </row>
    <row r="7" spans="2:19" s="16" customFormat="1" ht="31.5" x14ac:dyDescent="0.25">
      <c r="B7" s="13">
        <v>2</v>
      </c>
      <c r="C7" s="17" t="s">
        <v>10</v>
      </c>
      <c r="D7" s="14" t="s">
        <v>11</v>
      </c>
      <c r="E7" s="15">
        <f>583500+600965.44</f>
        <v>1184465.44</v>
      </c>
      <c r="F7" s="15">
        <f>719362.659+235796.984+229305.797</f>
        <v>1184465.44</v>
      </c>
      <c r="G7" s="15">
        <f t="shared" si="0"/>
        <v>0</v>
      </c>
      <c r="H7" s="25"/>
      <c r="I7"/>
      <c r="J7"/>
      <c r="K7"/>
      <c r="L7"/>
      <c r="M7"/>
      <c r="N7"/>
      <c r="O7"/>
      <c r="P7" s="24"/>
      <c r="Q7" s="24"/>
    </row>
    <row r="8" spans="2:19" s="16" customFormat="1" ht="94.5" x14ac:dyDescent="0.25">
      <c r="B8" s="13">
        <v>3</v>
      </c>
      <c r="C8" s="17" t="s">
        <v>12</v>
      </c>
      <c r="D8" s="14" t="s">
        <v>13</v>
      </c>
      <c r="E8" s="15">
        <f>1098871.998+380151.299+277287.436</f>
        <v>1756310.7329999998</v>
      </c>
      <c r="F8" s="15">
        <f>380151.297+380151.299+68306.874</f>
        <v>828609.47</v>
      </c>
      <c r="G8" s="15">
        <f t="shared" si="0"/>
        <v>927701.2629999998</v>
      </c>
      <c r="H8" s="25"/>
      <c r="I8"/>
      <c r="J8"/>
      <c r="K8"/>
      <c r="L8"/>
      <c r="M8"/>
      <c r="N8"/>
      <c r="O8"/>
      <c r="P8" s="24"/>
      <c r="Q8" s="24"/>
      <c r="R8" s="24"/>
      <c r="S8" s="24"/>
    </row>
    <row r="9" spans="2:19" s="16" customFormat="1" ht="31.5" x14ac:dyDescent="0.25">
      <c r="B9" s="13">
        <v>4</v>
      </c>
      <c r="C9" s="17" t="s">
        <v>14</v>
      </c>
      <c r="D9" s="14" t="s">
        <v>15</v>
      </c>
      <c r="E9" s="15">
        <v>25087841.579</v>
      </c>
      <c r="F9" s="15">
        <v>20727838.912</v>
      </c>
      <c r="G9" s="15">
        <f t="shared" si="0"/>
        <v>4360002.6669999994</v>
      </c>
      <c r="I9"/>
      <c r="J9"/>
      <c r="K9"/>
      <c r="L9"/>
      <c r="M9"/>
      <c r="N9"/>
      <c r="O9"/>
      <c r="P9" s="24"/>
      <c r="Q9" s="24"/>
      <c r="R9" s="24"/>
      <c r="S9" s="24"/>
    </row>
    <row r="10" spans="2:19" s="16" customFormat="1" ht="31.5" x14ac:dyDescent="0.25">
      <c r="B10" s="13">
        <v>5</v>
      </c>
      <c r="C10" s="17" t="s">
        <v>16</v>
      </c>
      <c r="D10" s="14" t="s">
        <v>17</v>
      </c>
      <c r="E10" s="15">
        <f>10731988.088+43773.921+6202734.973+3508900.761</f>
        <v>20487397.743000001</v>
      </c>
      <c r="F10" s="15">
        <f>11239.2+43773.921+16436981.136</f>
        <v>16491994.256999999</v>
      </c>
      <c r="G10" s="15">
        <f t="shared" si="0"/>
        <v>3995403.4860000014</v>
      </c>
      <c r="I10"/>
      <c r="J10"/>
      <c r="K10"/>
      <c r="L10"/>
      <c r="M10"/>
      <c r="N10"/>
      <c r="O10"/>
      <c r="P10" s="24"/>
      <c r="Q10" s="24"/>
      <c r="R10" s="24"/>
      <c r="S10" s="24"/>
    </row>
    <row r="11" spans="2:19" s="16" customFormat="1" ht="47.25" x14ac:dyDescent="0.25">
      <c r="B11" s="13">
        <v>6</v>
      </c>
      <c r="C11" s="17" t="s">
        <v>18</v>
      </c>
      <c r="D11" s="14" t="s">
        <v>74</v>
      </c>
      <c r="E11" s="15">
        <f>330632.82+13839.286+222774.08+318517.825</f>
        <v>885764.01099999994</v>
      </c>
      <c r="F11" s="15">
        <f>330632.82+13839.286+541291.905</f>
        <v>885764.01100000006</v>
      </c>
      <c r="G11" s="15">
        <f t="shared" si="0"/>
        <v>0</v>
      </c>
      <c r="I11"/>
      <c r="J11"/>
      <c r="K11"/>
      <c r="L11"/>
      <c r="M11"/>
      <c r="N11"/>
      <c r="O11"/>
      <c r="P11" s="24"/>
      <c r="Q11" s="24"/>
      <c r="R11" s="24"/>
      <c r="S11" s="24"/>
    </row>
    <row r="12" spans="2:19" s="16" customFormat="1" ht="15.75" x14ac:dyDescent="0.25">
      <c r="B12" s="13">
        <v>7</v>
      </c>
      <c r="C12" s="17" t="s">
        <v>19</v>
      </c>
      <c r="D12" s="14" t="s">
        <v>20</v>
      </c>
      <c r="E12" s="15">
        <f>21744047.876+13059374.423</f>
        <v>34803422.298999995</v>
      </c>
      <c r="F12" s="15">
        <v>30902388.629549999</v>
      </c>
      <c r="G12" s="15">
        <f t="shared" si="0"/>
        <v>3901033.6694499962</v>
      </c>
      <c r="I12"/>
      <c r="J12"/>
      <c r="K12"/>
      <c r="L12"/>
      <c r="M12"/>
      <c r="N12"/>
      <c r="O12"/>
      <c r="P12" s="24"/>
      <c r="Q12" s="24"/>
      <c r="R12" s="24"/>
      <c r="S12" s="24"/>
    </row>
    <row r="13" spans="2:19" s="16" customFormat="1" ht="47.25" x14ac:dyDescent="0.25">
      <c r="B13" s="13">
        <v>8</v>
      </c>
      <c r="C13" s="17" t="s">
        <v>21</v>
      </c>
      <c r="D13" s="14" t="s">
        <v>22</v>
      </c>
      <c r="E13" s="15">
        <f>12143268.477+33600+596710.787+6000+2046569.356+20000+14157077.703</f>
        <v>29003226.322999999</v>
      </c>
      <c r="F13" s="15">
        <f>8793927.8598+8779811.291</f>
        <v>17573739.150799997</v>
      </c>
      <c r="G13" s="15">
        <f t="shared" si="0"/>
        <v>11429487.172200002</v>
      </c>
      <c r="I13"/>
      <c r="J13"/>
      <c r="K13"/>
      <c r="L13"/>
      <c r="M13"/>
      <c r="N13"/>
      <c r="O13"/>
      <c r="P13" s="24"/>
      <c r="Q13" s="24"/>
      <c r="R13" s="24"/>
      <c r="S13" s="24"/>
    </row>
    <row r="14" spans="2:19" s="16" customFormat="1" ht="31.5" x14ac:dyDescent="0.25">
      <c r="B14" s="13">
        <v>9</v>
      </c>
      <c r="C14" s="17" t="s">
        <v>72</v>
      </c>
      <c r="D14" s="14" t="s">
        <v>73</v>
      </c>
      <c r="E14" s="15">
        <f>9800+93750+527277.537</f>
        <v>630827.53700000001</v>
      </c>
      <c r="F14" s="15">
        <f>9800+621027.537</f>
        <v>630827.53700000001</v>
      </c>
      <c r="G14" s="15">
        <f t="shared" si="0"/>
        <v>0</v>
      </c>
      <c r="I14"/>
      <c r="J14"/>
      <c r="K14"/>
      <c r="L14"/>
      <c r="M14"/>
      <c r="N14"/>
      <c r="O14"/>
    </row>
    <row r="15" spans="2:19" s="16" customFormat="1" ht="31.5" x14ac:dyDescent="0.25">
      <c r="B15" s="13">
        <v>10</v>
      </c>
      <c r="C15" s="17" t="s">
        <v>76</v>
      </c>
      <c r="D15" s="14" t="s">
        <v>15</v>
      </c>
      <c r="E15" s="15"/>
      <c r="F15" s="15"/>
      <c r="G15" s="15"/>
      <c r="I15"/>
      <c r="J15"/>
      <c r="K15"/>
      <c r="L15"/>
      <c r="M15"/>
      <c r="N15"/>
      <c r="O15"/>
    </row>
    <row r="16" spans="2:19" s="21" customFormat="1" ht="21" customHeight="1" x14ac:dyDescent="0.25">
      <c r="B16" s="18"/>
      <c r="C16" s="19" t="s">
        <v>23</v>
      </c>
      <c r="D16" s="19"/>
      <c r="E16" s="20">
        <f>SUM(E6:E14)</f>
        <v>119786117.241</v>
      </c>
      <c r="F16" s="20">
        <f>SUM(F6:F14)</f>
        <v>93465918.433070004</v>
      </c>
      <c r="G16" s="20">
        <f t="shared" si="0"/>
        <v>26320198.807929993</v>
      </c>
      <c r="J16" s="23"/>
      <c r="N16"/>
    </row>
    <row r="17" spans="4:14" x14ac:dyDescent="0.25">
      <c r="N17"/>
    </row>
    <row r="18" spans="4:14" x14ac:dyDescent="0.25">
      <c r="N18"/>
    </row>
    <row r="19" spans="4:14" x14ac:dyDescent="0.25">
      <c r="D19"/>
      <c r="E19"/>
      <c r="F19"/>
      <c r="G19"/>
      <c r="H19"/>
      <c r="I19"/>
      <c r="N19"/>
    </row>
    <row r="20" spans="4:14" x14ac:dyDescent="0.25">
      <c r="D20"/>
      <c r="E20"/>
      <c r="F20"/>
      <c r="G20"/>
      <c r="H20"/>
      <c r="I20"/>
      <c r="J20"/>
      <c r="N20"/>
    </row>
    <row r="21" spans="4:14" x14ac:dyDescent="0.25">
      <c r="D21"/>
      <c r="E21"/>
      <c r="F21"/>
      <c r="G21"/>
      <c r="H21"/>
      <c r="I21"/>
      <c r="J21"/>
      <c r="N21"/>
    </row>
    <row r="22" spans="4:14" x14ac:dyDescent="0.25">
      <c r="D22"/>
      <c r="E22"/>
      <c r="F22"/>
      <c r="G22"/>
      <c r="H22"/>
      <c r="I22"/>
      <c r="J22"/>
      <c r="N22"/>
    </row>
    <row r="23" spans="4:14" x14ac:dyDescent="0.25">
      <c r="D23"/>
      <c r="E23"/>
      <c r="F23"/>
      <c r="G23"/>
      <c r="H23"/>
      <c r="I23"/>
      <c r="J23"/>
      <c r="N23"/>
    </row>
    <row r="24" spans="4:14" x14ac:dyDescent="0.25">
      <c r="D24"/>
      <c r="E24"/>
      <c r="F24"/>
      <c r="G24"/>
      <c r="H24"/>
      <c r="I24"/>
      <c r="J24"/>
      <c r="N24"/>
    </row>
    <row r="25" spans="4:14" x14ac:dyDescent="0.25">
      <c r="D25"/>
      <c r="E25"/>
      <c r="F25"/>
      <c r="G25"/>
      <c r="H25"/>
      <c r="I25"/>
      <c r="J25"/>
    </row>
    <row r="26" spans="4:14" x14ac:dyDescent="0.25">
      <c r="D26"/>
      <c r="E26"/>
      <c r="F26"/>
      <c r="G26"/>
      <c r="H26"/>
      <c r="I26"/>
      <c r="J26"/>
    </row>
    <row r="27" spans="4:14" x14ac:dyDescent="0.25">
      <c r="D27"/>
      <c r="E27"/>
      <c r="F27"/>
      <c r="G27"/>
      <c r="H27"/>
      <c r="I27"/>
      <c r="J27"/>
    </row>
    <row r="28" spans="4:14" x14ac:dyDescent="0.25">
      <c r="D28"/>
      <c r="E28"/>
      <c r="F28"/>
      <c r="G28"/>
      <c r="H28"/>
      <c r="I28"/>
      <c r="J28"/>
    </row>
    <row r="29" spans="4:14" x14ac:dyDescent="0.25">
      <c r="D29"/>
      <c r="E29"/>
      <c r="F29"/>
      <c r="G29"/>
      <c r="H29"/>
      <c r="I29"/>
      <c r="J29"/>
    </row>
    <row r="30" spans="4:14" x14ac:dyDescent="0.25">
      <c r="D30"/>
      <c r="E30"/>
      <c r="F30"/>
      <c r="G30"/>
      <c r="H30"/>
      <c r="I30"/>
      <c r="J30"/>
    </row>
    <row r="31" spans="4:14" x14ac:dyDescent="0.25">
      <c r="D31"/>
      <c r="E31"/>
      <c r="F31"/>
      <c r="G31"/>
      <c r="H31"/>
      <c r="I31"/>
      <c r="J31"/>
    </row>
    <row r="32" spans="4:14" x14ac:dyDescent="0.25">
      <c r="D32"/>
      <c r="E32"/>
      <c r="F32"/>
      <c r="G32"/>
      <c r="H32"/>
      <c r="I32"/>
    </row>
    <row r="33" spans="4:9" x14ac:dyDescent="0.25">
      <c r="D33"/>
      <c r="E33"/>
      <c r="F33"/>
      <c r="G33"/>
      <c r="H33"/>
      <c r="I33"/>
    </row>
    <row r="34" spans="4:9" x14ac:dyDescent="0.25">
      <c r="D34"/>
      <c r="E34"/>
      <c r="F34"/>
      <c r="G34"/>
      <c r="H34"/>
      <c r="I34"/>
    </row>
    <row r="35" spans="4:9" x14ac:dyDescent="0.25">
      <c r="D35"/>
      <c r="E35"/>
      <c r="F35"/>
      <c r="G35"/>
      <c r="H35"/>
      <c r="I35"/>
    </row>
    <row r="36" spans="4:9" x14ac:dyDescent="0.25">
      <c r="D36"/>
      <c r="E36"/>
      <c r="F36"/>
      <c r="G36"/>
      <c r="H36"/>
      <c r="I36"/>
    </row>
    <row r="37" spans="4:9" x14ac:dyDescent="0.25">
      <c r="D37"/>
      <c r="E37"/>
      <c r="F37"/>
      <c r="G37"/>
      <c r="H37"/>
      <c r="I37"/>
    </row>
    <row r="38" spans="4:9" x14ac:dyDescent="0.25">
      <c r="D38"/>
      <c r="E38"/>
      <c r="F38"/>
      <c r="G38"/>
      <c r="H38"/>
      <c r="I38"/>
    </row>
    <row r="39" spans="4:9" x14ac:dyDescent="0.25">
      <c r="D39"/>
      <c r="E39"/>
      <c r="F39"/>
      <c r="G39"/>
      <c r="H39"/>
      <c r="I39"/>
    </row>
    <row r="40" spans="4:9" x14ac:dyDescent="0.25">
      <c r="D40"/>
      <c r="E40"/>
      <c r="F40"/>
      <c r="G40"/>
      <c r="H40"/>
      <c r="I40"/>
    </row>
    <row r="41" spans="4:9" x14ac:dyDescent="0.25">
      <c r="D41"/>
      <c r="E41"/>
      <c r="F41"/>
      <c r="G41"/>
      <c r="H41"/>
      <c r="I41"/>
    </row>
  </sheetData>
  <mergeCells count="2">
    <mergeCell ref="C2:G2"/>
    <mergeCell ref="C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8</vt:i4>
      </vt:variant>
    </vt:vector>
  </HeadingPairs>
  <TitlesOfParts>
    <vt:vector size="13" baseType="lpstr">
      <vt:lpstr>2025_Крилча</vt:lpstr>
      <vt:lpstr>2025_Русский</vt:lpstr>
      <vt:lpstr>2025_Lotincha</vt:lpstr>
      <vt:lpstr>2025_English</vt:lpstr>
      <vt:lpstr>9 oylik</vt:lpstr>
      <vt:lpstr>'2025_English'!Заголовки_для_печати</vt:lpstr>
      <vt:lpstr>'2025_Lotincha'!Заголовки_для_печати</vt:lpstr>
      <vt:lpstr>'2025_Крилча'!Заголовки_для_печати</vt:lpstr>
      <vt:lpstr>'2025_Русский'!Заголовки_для_печати</vt:lpstr>
      <vt:lpstr>'2025_English'!Область_печати</vt:lpstr>
      <vt:lpstr>'2025_Lotincha'!Область_печати</vt:lpstr>
      <vt:lpstr>'2025_Крилча'!Область_печати</vt:lpstr>
      <vt:lpstr>'2025_Русский'!Область_печати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Sadriddin Raximov</dc:creator>
  <cp:lastModifiedBy>Zulfiya Boxodirova</cp:lastModifiedBy>
  <cp:lastPrinted>2025-07-07T12:09:22Z</cp:lastPrinted>
  <dcterms:created xsi:type="dcterms:W3CDTF">2023-01-27T05:22:41Z</dcterms:created>
  <dcterms:modified xsi:type="dcterms:W3CDTF">2025-09-24T10:46:39Z</dcterms:modified>
</cp:coreProperties>
</file>