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45" tabRatio="823" activeTab="0"/>
  </bookViews>
  <sheets>
    <sheet name="2019 узи" sheetId="1" r:id="rId1"/>
    <sheet name="Банк" sheetId="2" state="hidden" r:id="rId2"/>
    <sheet name="банк-март" sheetId="3" state="hidden" r:id="rId3"/>
    <sheet name="кунлик-худуд " sheetId="4" state="hidden" r:id="rId4"/>
    <sheet name="кунлик-банк" sheetId="5" state="hidden" r:id="rId5"/>
    <sheet name="1 кун-худ" sheetId="6" state="hidden" r:id="rId6"/>
    <sheet name="1 кун-банк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>'[1]f007502_18X'!#REF!</definedName>
    <definedName name="аааа" localSheetId="0">'[1]f007502_18X'!#REF!</definedName>
    <definedName name="аааа" localSheetId="1">'[1]f007502_18X'!#REF!</definedName>
    <definedName name="аааа" localSheetId="2">'[1]f007502_18X'!#REF!</definedName>
    <definedName name="аааа" localSheetId="4">'[1]f007502_18X'!#REF!</definedName>
    <definedName name="аааа" localSheetId="3">'[1]f007502_18X'!#REF!</definedName>
    <definedName name="аааа">'[1]f007502_18X'!#REF!</definedName>
    <definedName name="дискаври" localSheetId="0">#REF!</definedName>
    <definedName name="дискаври" localSheetId="1">#REF!</definedName>
    <definedName name="дискаври" localSheetId="2">#REF!</definedName>
    <definedName name="дискаври" localSheetId="4">#REF!</definedName>
    <definedName name="дискаври" localSheetId="3">#REF!</definedName>
    <definedName name="дискаври">#REF!</definedName>
    <definedName name="дискаври1" localSheetId="0">#REF!</definedName>
    <definedName name="дискаври1" localSheetId="1">#REF!</definedName>
    <definedName name="дискаври1" localSheetId="2">#REF!</definedName>
    <definedName name="дискаври1" localSheetId="4">#REF!</definedName>
    <definedName name="дискаври1" localSheetId="3">#REF!</definedName>
    <definedName name="дискаври1">#REF!</definedName>
    <definedName name="_xlnm.Print_Titles" localSheetId="0">'2019 узи'!$A:$B,'2019 узи'!$3:$5</definedName>
    <definedName name="_xlnm.Print_Titles" localSheetId="4">'кунлик-банк'!$A:$B</definedName>
    <definedName name="_xlnm.Print_Titles" localSheetId="3">'кунлик-худуд '!$A:$B</definedName>
    <definedName name="Кака" localSheetId="0">#REF!</definedName>
    <definedName name="Кака" localSheetId="1">#REF!</definedName>
    <definedName name="Кака" localSheetId="2">#REF!</definedName>
    <definedName name="Кака" localSheetId="4">#REF!</definedName>
    <definedName name="Кака" localSheetId="3">#REF!</definedName>
    <definedName name="Кака">#REF!</definedName>
    <definedName name="касса">'[3]кассак бюджет'!$B:$AD</definedName>
    <definedName name="_xlnm.Print_Area" localSheetId="0">'2019 узи'!$A$1:$D$20</definedName>
    <definedName name="_xlnm.Print_Area" localSheetId="1">'Банк'!$A$1:$Z$53</definedName>
    <definedName name="_xlnm.Print_Area" localSheetId="2">'банк-март'!$A$1:$H$26</definedName>
    <definedName name="_xlnm.Print_Area" localSheetId="4">'кунлик-банк'!$A$1:$BX$34</definedName>
    <definedName name="_xlnm.Print_Area" localSheetId="3">'кунлик-худуд '!$A$1:$BX$21</definedName>
  </definedNames>
  <calcPr fullCalcOnLoad="1"/>
</workbook>
</file>

<file path=xl/sharedStrings.xml><?xml version="1.0" encoding="utf-8"?>
<sst xmlns="http://schemas.openxmlformats.org/spreadsheetml/2006/main" count="900" uniqueCount="154">
  <si>
    <t>Жами</t>
  </si>
  <si>
    <t>Ишлаб чикариш йўналиши</t>
  </si>
  <si>
    <t>Тикувчиликни ташкил этиш учун</t>
  </si>
  <si>
    <t>Хунармандчилик фаолияти ташкил этиш учун</t>
  </si>
  <si>
    <t>Маиший хизмат кўрсатиш сохасини ташкил этиш учун</t>
  </si>
  <si>
    <t>Бошка йўналишлар учун</t>
  </si>
  <si>
    <t>Йирик шохли корамол</t>
  </si>
  <si>
    <t>Эчкичиликни ташкил этиш учун</t>
  </si>
  <si>
    <t>Кўйчиликни ташкил этиш учун</t>
  </si>
  <si>
    <t>Куёнчиликни ташкил этиш учун</t>
  </si>
  <si>
    <t>Баликчиликни ташкил этиш учун</t>
  </si>
  <si>
    <t>Паррандачиликни ташкил этиш учун</t>
  </si>
  <si>
    <t>Асаларичиликни ташкил этиш учун</t>
  </si>
  <si>
    <t>Иссикхона ташкил этиш учун</t>
  </si>
  <si>
    <t>Мевали дарахтлар ва кўчатлар учун</t>
  </si>
  <si>
    <t>Сони</t>
  </si>
  <si>
    <t>Суммаси</t>
  </si>
  <si>
    <t>шундан,</t>
  </si>
  <si>
    <t>.</t>
  </si>
  <si>
    <t>млн. сўм</t>
  </si>
  <si>
    <t>ЖАМИ:</t>
  </si>
  <si>
    <t>Агробанк</t>
  </si>
  <si>
    <t>Микрокредитбанк</t>
  </si>
  <si>
    <t>Капиталбанк</t>
  </si>
  <si>
    <t>Қорақалпоғистон 
Республикаси</t>
  </si>
  <si>
    <t xml:space="preserve">Андижон вилояти 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</si>
  <si>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</si>
  <si>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</si>
  <si>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</si>
  <si>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</si>
  <si>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</si>
  <si>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 xml:space="preserve">Самарқанд вилояти 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</si>
  <si>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</si>
  <si>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</si>
  <si>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</si>
  <si>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</si>
  <si>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</si>
  <si>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</si>
  <si>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Миллий банк</t>
  </si>
  <si>
    <t>Савдогар банк</t>
  </si>
  <si>
    <t>Қишлоқ қурилиш банк</t>
  </si>
  <si>
    <t>Турон банк</t>
  </si>
  <si>
    <t>Асака банк</t>
  </si>
  <si>
    <t>Ипак йўли банки</t>
  </si>
  <si>
    <t>Траст банк</t>
  </si>
  <si>
    <t>Алоқа банк</t>
  </si>
  <si>
    <t xml:space="preserve">Ипотека банк </t>
  </si>
  <si>
    <t>Инфин банк</t>
  </si>
  <si>
    <t>Азия алянс банк</t>
  </si>
  <si>
    <t>Ўзаноатқурилишбанк</t>
  </si>
  <si>
    <t>Халқ банки</t>
  </si>
  <si>
    <t>Ҳамкорбанк</t>
  </si>
  <si>
    <t>Т/р</t>
  </si>
  <si>
    <t>Ҳудудлар номи</t>
  </si>
  <si>
    <t>Тижорат банки номи</t>
  </si>
  <si>
    <t>Мадад Инвест банк</t>
  </si>
  <si>
    <t>Ахоли бандлигини таъминлаш максадида “Хар бир оила – тадбиркор” дастури доирасида барча ажратилган кредитлар бўйича маълумот</t>
  </si>
  <si>
    <t>№</t>
  </si>
  <si>
    <t>Худудлар номи</t>
  </si>
  <si>
    <t>шундан:</t>
  </si>
  <si>
    <t>Кишлок хўжалиги махсулотларини ишлаб чикаришга</t>
  </si>
  <si>
    <t>Отлар сотиб олиш учун</t>
  </si>
  <si>
    <t>Туялар сотиб олиш учун</t>
  </si>
  <si>
    <t>Терини кайта ишлаш учун</t>
  </si>
  <si>
    <t>Ем ва озукалар сотиб олиш учун</t>
  </si>
  <si>
    <t>Полиз, сабзавот экинлари, гул ва кўчатлар етиштириш, минерал ўгитлар сотиб олиш учун</t>
  </si>
  <si>
    <t>Дуккакли ва мойли ўсимликларни етиштириш учун</t>
  </si>
  <si>
    <t>КОРАКАЛПОГИСТОН РЕСПУБЛИКАСИ</t>
  </si>
  <si>
    <t>АНДИЖОН ВИЛОЯТИ</t>
  </si>
  <si>
    <t>БУХОРО ВИЛОЯТИ</t>
  </si>
  <si>
    <t>ЖИЗЗАХ ВИЛОЯТИ</t>
  </si>
  <si>
    <t>КАШКАДАРЁ ВИЛОЯТИ</t>
  </si>
  <si>
    <t>НАВОИЙ ВИЛОЯТИ</t>
  </si>
  <si>
    <t>НАМАНГАН ВИЛОЯТИ</t>
  </si>
  <si>
    <t>САМАРКАНД ВИЛОЯТИ</t>
  </si>
  <si>
    <t>СУРХОНДАРЁ ВИЛОЯТИ</t>
  </si>
  <si>
    <t>СИРДАРЁ ВИЛОЯТИ</t>
  </si>
  <si>
    <t>ТОШКЕНТ ШАХРИ</t>
  </si>
  <si>
    <t>ТОШКЕНТ ВИЛОЯТИ</t>
  </si>
  <si>
    <t>ФАРГОНА ВИЛОЯТИ</t>
  </si>
  <si>
    <t>ХОРАЗМ ВИЛОЯТИ</t>
  </si>
  <si>
    <t>ЖАМИ</t>
  </si>
  <si>
    <t>Банк номи</t>
  </si>
  <si>
    <t>ТИФ МИЛЛИЙ БАНКИ</t>
  </si>
  <si>
    <t>"УЗСАНОАТКУРИЛИШБАНКИ" АТ БАНКИ</t>
  </si>
  <si>
    <t>"АГРОБАНК" АТБ</t>
  </si>
  <si>
    <t>"МИКРОКРЕДИТБАНК" АТ БАНКИ</t>
  </si>
  <si>
    <t>АКЦИЯДОРЛИК ТИЖОРАТ ХАЛК БАНКИ</t>
  </si>
  <si>
    <t>АТБ "КИШЛОК КУРИЛИШ БАНК"</t>
  </si>
  <si>
    <t>"ТУРОНБАНК" АТ БАНКИ</t>
  </si>
  <si>
    <t>ЧЭКИ "HAMKORBANK" АТ БАНКИ</t>
  </si>
  <si>
    <t>"АСАКА" АТ БАНКИ</t>
  </si>
  <si>
    <t>"ИПАК ЙУЛИ" АИТ БАНКИ</t>
  </si>
  <si>
    <t>"ТРАСТБАНК" ХА БАНКИ</t>
  </si>
  <si>
    <t>АТ "АЛОКАБАНК"</t>
  </si>
  <si>
    <t>"ИПОТЕКА-БАНК" АТИ БАНКИ</t>
  </si>
  <si>
    <t>"КАПИТАЛБАНК" АТ БАНКИ</t>
  </si>
  <si>
    <t>"ASIA ALLIANCE BANK" АТ БАНКИ</t>
  </si>
  <si>
    <t>"INVEST FINANCE BANK" АТ БАНКИ</t>
  </si>
  <si>
    <t>АТ БАНКИ "УНИВЕРСАЛ БАНК"</t>
  </si>
  <si>
    <t>"ОРИЕНТ ФИНАНС" ХАТ БАНКИ</t>
  </si>
  <si>
    <t>"МАДАД ИНВЕСТ БАНК" АТ БАНКИ</t>
  </si>
  <si>
    <t>ЧЕТ ЭЛ КАП.ИШТИРОК. "САВДОГАР" АТ БАНКИ</t>
  </si>
  <si>
    <t>"ZIRAAT BANK UZBEKISTAN" АЖ</t>
  </si>
  <si>
    <t>"КДБ БАНК УЗБЕКИСТОН" АЖ</t>
  </si>
  <si>
    <t>"ТУРКИСТОН" ХАТ БАНКИ</t>
  </si>
  <si>
    <t>ЭРОН "СОДЕРОТ" БАНКИНИНГ ШУЪБА БАНКИ</t>
  </si>
  <si>
    <t>"РАВНАК-БАНК" ХАТ БАНКИ</t>
  </si>
  <si>
    <t>"ДАВР-БАНК" ХАТ БАНКИ</t>
  </si>
  <si>
    <t>"HI-TECH BANK" XAT BANKI</t>
  </si>
  <si>
    <t>"УЗАГРОЭКСПОРТБАНК" АТ БАНКИ</t>
  </si>
  <si>
    <t>"ПОЙТАХТ БАНК" АЖ</t>
  </si>
  <si>
    <t>шундан,  
бир кунда</t>
  </si>
  <si>
    <t>Зироат банк</t>
  </si>
  <si>
    <t>КДБ банк</t>
  </si>
  <si>
    <t>Туркистонбанк</t>
  </si>
  <si>
    <t>Содерот банк</t>
  </si>
  <si>
    <t>Универсал банк</t>
  </si>
  <si>
    <t>Равнаы-банк</t>
  </si>
  <si>
    <t>Давр-банк</t>
  </si>
  <si>
    <t>HI-TECH банк</t>
  </si>
  <si>
    <t>ОФБ</t>
  </si>
  <si>
    <t>Агроэкспортбанк</t>
  </si>
  <si>
    <t>Пойтахт банк</t>
  </si>
  <si>
    <t>Мева ва сабзавотчилик</t>
  </si>
  <si>
    <t>Йирик шохли қорамол</t>
  </si>
  <si>
    <t>Ажратилган жами кредитлар</t>
  </si>
  <si>
    <t xml:space="preserve">сони </t>
  </si>
  <si>
    <t>суммаси</t>
  </si>
  <si>
    <t>Қорақалпоғистон Республикаси</t>
  </si>
  <si>
    <t>млн. сўмда</t>
  </si>
  <si>
    <t>Банклар номи</t>
  </si>
  <si>
    <t>Ориент Финанс банк</t>
  </si>
  <si>
    <r>
      <t xml:space="preserve">“Ҳар бир оила – тадбиркор” дастури асосида тижорат банклари томонидан юридик ва жисмоний шахсларга ажратилган имтиёзли кредитлар тўғрисида </t>
    </r>
    <r>
      <rPr>
        <b/>
        <u val="single"/>
        <sz val="22"/>
        <rFont val="Times New Roman"/>
        <family val="1"/>
      </rPr>
      <t>ҳудудлар кесимида</t>
    </r>
    <r>
      <rPr>
        <b/>
        <sz val="22"/>
        <rFont val="Times New Roman"/>
        <family val="1"/>
      </rPr>
      <t xml:space="preserve"> 
МАЪЛУМОТ</t>
    </r>
  </si>
  <si>
    <r>
      <t xml:space="preserve">“Ҳар бир оила – тадбиркор” дастури асосида тижорат банклари томонидан юридик ва жисмоний шахсларга ажратилган имтиёзли кредитлар тўғрисида </t>
    </r>
    <r>
      <rPr>
        <b/>
        <u val="single"/>
        <sz val="24"/>
        <rFont val="Times New Roman"/>
        <family val="1"/>
      </rPr>
      <t>банклар кесимида</t>
    </r>
    <r>
      <rPr>
        <b/>
        <sz val="24"/>
        <rFont val="Times New Roman"/>
        <family val="1"/>
      </rPr>
      <t xml:space="preserve"> 
МАЪЛУМОТ</t>
    </r>
  </si>
  <si>
    <t>ўрт.</t>
  </si>
  <si>
    <t>10.05.2019 йил ҳолатига</t>
  </si>
  <si>
    <r>
      <t xml:space="preserve">шу жумладан, бир кунлик 
</t>
    </r>
    <r>
      <rPr>
        <i/>
        <sz val="20"/>
        <color indexed="8"/>
        <rFont val="Times New Roman"/>
        <family val="1"/>
      </rPr>
      <t>(8 май)</t>
    </r>
  </si>
  <si>
    <r>
      <t xml:space="preserve">“Хар бир оила – тадбиркор” дастури доирасида </t>
    </r>
    <r>
      <rPr>
        <b/>
        <u val="single"/>
        <sz val="24"/>
        <rFont val="Times New Roman"/>
        <family val="1"/>
      </rPr>
      <t xml:space="preserve">2019 йил 1 мартдан 8 май кунига қадар </t>
    </r>
    <r>
      <rPr>
        <b/>
        <sz val="24"/>
        <rFont val="Times New Roman"/>
        <family val="1"/>
      </rPr>
      <t>юридик ва жисмоний шахсларга 
ажратилган кредитлар тўғрисида
МАЪЛУМОТ</t>
    </r>
  </si>
  <si>
    <t>2019 йилда ажратилган жами ресурслар</t>
  </si>
  <si>
    <t>шундан</t>
  </si>
  <si>
    <t>2019 йил бошидан ажратилган кредитлар</t>
  </si>
  <si>
    <t xml:space="preserve"> 1 майдан кейин ажратилган кредитлар</t>
  </si>
  <si>
    <t>шу жумладан, 8 май куни ажратилган кредитлар</t>
  </si>
  <si>
    <t>Мавжуд ресурс қолдиғи</t>
  </si>
  <si>
    <t xml:space="preserve">2019 йилда ажратилган* 
</t>
  </si>
  <si>
    <t>*  2019 йилда ажратилган ресурс: 2019 йил 1 май ҳолатига сўндирилган кредит - 93,9 млрд. сўм билан бирга.</t>
  </si>
  <si>
    <t>2019 йил 
1 январь холатига қолдиқ</t>
  </si>
  <si>
    <t>сони</t>
  </si>
  <si>
    <t>сумма</t>
  </si>
  <si>
    <t>Жами ажратилган кредитлар</t>
  </si>
  <si>
    <t>млрд. сўм</t>
  </si>
  <si>
    <t>01.01.2020 йил ҳолатига</t>
  </si>
  <si>
    <t>Хотин-қизларни ва оилани қўллаб-қувватлаш жамоат фондидан аёллар тадбиркорлиги учун 2019 йилда ажратилган имтиёзли кредитлар тўғрисида маълумот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</si>
</sst>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"/>
    <numFmt numFmtId="175" formatCode="_-* #,##0.00\ _с_ў_м_-;\-* #,##0.00\ _с_ў_м_-;_-* &quot;-&quot;??\ _с_ў_м_-;_-@_-"/>
    <numFmt numFmtId="176" formatCode="#,##0_ ;[Red]\-#,##0\ "/>
    <numFmt numFmtId="177" formatCode="#,##0.0"/>
    <numFmt numFmtId="178" formatCode="#,##0.0_ ;[Red]\-#,##0.0\ "/>
    <numFmt numFmtId="179" formatCode="#,##0.00_ ;[Red]\-#,##0.00\ "/>
    <numFmt numFmtId="180" formatCode="#,##0.000_ ;[Red]\-#,##0.000\ "/>
    <numFmt numFmtId="181" formatCode="#,##0.0000_ ;[Red]\-#,##0.0000\ "/>
    <numFmt numFmtId="182" formatCode="#,##0.00000_ ;[Red]\-#,##0.00000\ "/>
    <numFmt numFmtId="183" formatCode="0.0%"/>
    <numFmt numFmtId="184" formatCode="0.000000"/>
    <numFmt numFmtId="185" formatCode="0.00000"/>
    <numFmt numFmtId="186" formatCode="0.0000"/>
    <numFmt numFmtId="187" formatCode="#,##0.000000_ ;[Red]\-#,##0.000000\ "/>
    <numFmt numFmtId="188" formatCode="#,##0\ _₽"/>
    <numFmt numFmtId="189" formatCode="_-* #,##0\ _₽_-;\-* #,##0\ _₽_-;_-* &quot;-&quot;??\ _₽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\ _₽"/>
    <numFmt numFmtId="193" formatCode="#,##0.00\ _₽"/>
    <numFmt numFmtId="194" formatCode="#,##0.000\ _₽"/>
    <numFmt numFmtId="195" formatCode="#,##0.0000\ _₽"/>
    <numFmt numFmtId="196" formatCode="#,##0.000"/>
    <numFmt numFmtId="197" formatCode="#,##0.0000"/>
    <numFmt numFmtId="198" formatCode="#,##0.00000"/>
    <numFmt numFmtId="199" formatCode="0.00000000"/>
    <numFmt numFmtId="200" formatCode="0.00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0"/>
      <color indexed="63"/>
      <name val="Courier"/>
      <family val="1"/>
    </font>
    <font>
      <sz val="10"/>
      <color indexed="8"/>
      <name val="Courier New"/>
      <family val="3"/>
    </font>
    <font>
      <sz val="12"/>
      <color indexed="63"/>
      <name val="Courier"/>
      <family val="1"/>
    </font>
    <font>
      <sz val="10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8"/>
      <name val="Times New Roman"/>
      <family val="1"/>
    </font>
    <font>
      <i/>
      <sz val="16"/>
      <color indexed="8"/>
      <name val="Times New Roman"/>
      <family val="1"/>
    </font>
    <font>
      <sz val="26"/>
      <name val="Times New Roman"/>
      <family val="1"/>
    </font>
    <font>
      <sz val="26"/>
      <color indexed="8"/>
      <name val="Times New Roman"/>
      <family val="1"/>
    </font>
    <font>
      <sz val="32"/>
      <name val="Times New Roman"/>
      <family val="1"/>
    </font>
    <font>
      <i/>
      <sz val="24"/>
      <color indexed="8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b/>
      <sz val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imes New Roman"/>
      <family val="1"/>
    </font>
    <font>
      <b/>
      <i/>
      <u val="single"/>
      <sz val="22"/>
      <color indexed="10"/>
      <name val="Times New Roman"/>
      <family val="1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22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Times New Roman"/>
      <family val="1"/>
    </font>
    <font>
      <b/>
      <i/>
      <u val="single"/>
      <sz val="22"/>
      <color rgb="FFFF0000"/>
      <name val="Times New Roman"/>
      <family val="1"/>
    </font>
    <font>
      <b/>
      <sz val="12"/>
      <color rgb="FF000080"/>
      <name val="Calibri"/>
      <family val="2"/>
    </font>
    <font>
      <sz val="12"/>
      <color rgb="FF000080"/>
      <name val="Calibri"/>
      <family val="2"/>
    </font>
    <font>
      <b/>
      <sz val="14"/>
      <color rgb="FF000080"/>
      <name val="Calibri"/>
      <family val="2"/>
    </font>
    <font>
      <b/>
      <sz val="11"/>
      <color rgb="FF000080"/>
      <name val="Calibri"/>
      <family val="2"/>
    </font>
    <font>
      <sz val="22"/>
      <color theme="1"/>
      <name val="Times New Roman"/>
      <family val="1"/>
    </font>
    <font>
      <b/>
      <u val="single"/>
      <sz val="16"/>
      <color rgb="FFFF0000"/>
      <name val="Times New Roman"/>
      <family val="1"/>
    </font>
    <font>
      <b/>
      <i/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5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0" fillId="0" borderId="1">
      <alignment/>
      <protection locked="0"/>
    </xf>
    <xf numFmtId="174" fontId="10" fillId="0" borderId="0">
      <alignment/>
      <protection locked="0"/>
    </xf>
    <xf numFmtId="174" fontId="10" fillId="0" borderId="0">
      <alignment/>
      <protection locked="0"/>
    </xf>
    <xf numFmtId="174" fontId="10" fillId="0" borderId="0">
      <alignment/>
      <protection locked="0"/>
    </xf>
    <xf numFmtId="174" fontId="11" fillId="0" borderId="0">
      <alignment/>
      <protection locked="0"/>
    </xf>
    <xf numFmtId="174" fontId="11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4" fontId="12" fillId="0" borderId="0">
      <alignment/>
      <protection locked="0"/>
    </xf>
    <xf numFmtId="174" fontId="12" fillId="0" borderId="0">
      <alignment/>
      <protection locked="0"/>
    </xf>
    <xf numFmtId="174" fontId="13" fillId="0" borderId="0">
      <alignment/>
      <protection locked="0"/>
    </xf>
    <xf numFmtId="174" fontId="12" fillId="0" borderId="0">
      <alignment/>
      <protection locked="0"/>
    </xf>
    <xf numFmtId="174" fontId="14" fillId="0" borderId="0">
      <alignment/>
      <protection locked="0"/>
    </xf>
    <xf numFmtId="0" fontId="15" fillId="0" borderId="0">
      <alignment/>
      <protection/>
    </xf>
    <xf numFmtId="174" fontId="12" fillId="0" borderId="0">
      <alignment/>
      <protection locked="0"/>
    </xf>
    <xf numFmtId="174" fontId="12" fillId="0" borderId="0">
      <alignment/>
      <protection locked="0"/>
    </xf>
    <xf numFmtId="174" fontId="13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10" applyNumberFormat="0" applyFill="0" applyAlignment="0" applyProtection="0"/>
    <xf numFmtId="0" fontId="15" fillId="0" borderId="0">
      <alignment/>
      <protection/>
    </xf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32" borderId="0" applyNumberFormat="0" applyBorder="0" applyAlignment="0" applyProtection="0"/>
    <xf numFmtId="174" fontId="10" fillId="0" borderId="0">
      <alignment/>
      <protection locked="0"/>
    </xf>
  </cellStyleXfs>
  <cellXfs count="48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85" fillId="0" borderId="0" xfId="0" applyFont="1" applyAlignment="1">
      <alignment horizontal="centerContinuous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Continuous" vertical="center" wrapText="1"/>
    </xf>
    <xf numFmtId="176" fontId="4" fillId="0" borderId="14" xfId="0" applyNumberFormat="1" applyFont="1" applyBorder="1" applyAlignment="1">
      <alignment horizontal="center" vertical="center"/>
    </xf>
    <xf numFmtId="182" fontId="86" fillId="33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87" fillId="0" borderId="19" xfId="0" applyFont="1" applyBorder="1" applyAlignment="1">
      <alignment horizontal="center" wrapText="1"/>
    </xf>
    <xf numFmtId="0" fontId="88" fillId="0" borderId="19" xfId="0" applyFont="1" applyBorder="1" applyAlignment="1">
      <alignment horizontal="center"/>
    </xf>
    <xf numFmtId="0" fontId="88" fillId="0" borderId="19" xfId="0" applyFont="1" applyBorder="1" applyAlignment="1">
      <alignment horizontal="left"/>
    </xf>
    <xf numFmtId="3" fontId="88" fillId="0" borderId="19" xfId="0" applyNumberFormat="1" applyFont="1" applyBorder="1" applyAlignment="1">
      <alignment horizontal="right"/>
    </xf>
    <xf numFmtId="0" fontId="87" fillId="0" borderId="19" xfId="0" applyFont="1" applyBorder="1" applyAlignment="1">
      <alignment horizontal="right" wrapText="1"/>
    </xf>
    <xf numFmtId="0" fontId="87" fillId="0" borderId="19" xfId="0" applyFont="1" applyBorder="1" applyAlignment="1">
      <alignment horizontal="left"/>
    </xf>
    <xf numFmtId="3" fontId="87" fillId="0" borderId="19" xfId="0" applyNumberFormat="1" applyFont="1" applyBorder="1" applyAlignment="1">
      <alignment horizontal="right"/>
    </xf>
    <xf numFmtId="0" fontId="0" fillId="0" borderId="0" xfId="0" applyAlignment="1">
      <alignment/>
    </xf>
    <xf numFmtId="0" fontId="89" fillId="0" borderId="0" xfId="0" applyFont="1" applyAlignment="1">
      <alignment horizontal="center" wrapText="1"/>
    </xf>
    <xf numFmtId="0" fontId="88" fillId="0" borderId="19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87" fillId="0" borderId="19" xfId="0" applyNumberFormat="1" applyFont="1" applyBorder="1" applyAlignment="1">
      <alignment horizontal="center" vertical="center"/>
    </xf>
    <xf numFmtId="176" fontId="88" fillId="0" borderId="19" xfId="0" applyNumberFormat="1" applyFont="1" applyBorder="1" applyAlignment="1">
      <alignment horizontal="center" vertical="center"/>
    </xf>
    <xf numFmtId="3" fontId="88" fillId="0" borderId="19" xfId="0" applyNumberFormat="1" applyFont="1" applyBorder="1" applyAlignment="1">
      <alignment horizontal="right"/>
    </xf>
    <xf numFmtId="3" fontId="87" fillId="0" borderId="19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25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176" fontId="16" fillId="0" borderId="3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16" fillId="0" borderId="39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0" fontId="90" fillId="0" borderId="41" xfId="0" applyFont="1" applyBorder="1" applyAlignment="1">
      <alignment wrapText="1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left" vertical="center" wrapText="1"/>
    </xf>
    <xf numFmtId="183" fontId="16" fillId="0" borderId="0" xfId="139" applyNumberFormat="1" applyFont="1" applyAlignment="1">
      <alignment vertical="center"/>
    </xf>
    <xf numFmtId="178" fontId="4" fillId="0" borderId="54" xfId="0" applyNumberFormat="1" applyFont="1" applyBorder="1" applyAlignment="1">
      <alignment horizontal="center" vertical="center"/>
    </xf>
    <xf numFmtId="178" fontId="4" fillId="0" borderId="55" xfId="0" applyNumberFormat="1" applyFont="1" applyBorder="1" applyAlignment="1">
      <alignment horizontal="center" vertical="center"/>
    </xf>
    <xf numFmtId="0" fontId="87" fillId="4" borderId="19" xfId="0" applyFont="1" applyFill="1" applyBorder="1" applyAlignment="1">
      <alignment horizontal="center" vertical="center" wrapText="1"/>
    </xf>
    <xf numFmtId="0" fontId="88" fillId="4" borderId="19" xfId="0" applyFont="1" applyFill="1" applyBorder="1" applyAlignment="1">
      <alignment horizontal="left"/>
    </xf>
    <xf numFmtId="0" fontId="87" fillId="4" borderId="19" xfId="0" applyFont="1" applyFill="1" applyBorder="1" applyAlignment="1">
      <alignment horizontal="center" vertical="center"/>
    </xf>
    <xf numFmtId="0" fontId="87" fillId="3" borderId="19" xfId="0" applyFont="1" applyFill="1" applyBorder="1" applyAlignment="1">
      <alignment horizontal="center" vertical="center" wrapText="1"/>
    </xf>
    <xf numFmtId="0" fontId="88" fillId="3" borderId="19" xfId="0" applyFont="1" applyFill="1" applyBorder="1" applyAlignment="1">
      <alignment horizontal="left"/>
    </xf>
    <xf numFmtId="3" fontId="88" fillId="3" borderId="19" xfId="0" applyNumberFormat="1" applyFont="1" applyFill="1" applyBorder="1" applyAlignment="1">
      <alignment horizontal="right"/>
    </xf>
    <xf numFmtId="4" fontId="88" fillId="3" borderId="19" xfId="0" applyNumberFormat="1" applyFont="1" applyFill="1" applyBorder="1" applyAlignment="1">
      <alignment horizontal="right"/>
    </xf>
    <xf numFmtId="0" fontId="88" fillId="3" borderId="19" xfId="0" applyFont="1" applyFill="1" applyBorder="1" applyAlignment="1">
      <alignment horizontal="right"/>
    </xf>
    <xf numFmtId="0" fontId="87" fillId="3" borderId="19" xfId="0" applyFont="1" applyFill="1" applyBorder="1" applyAlignment="1">
      <alignment horizontal="center" vertical="center"/>
    </xf>
    <xf numFmtId="3" fontId="87" fillId="3" borderId="19" xfId="0" applyNumberFormat="1" applyFont="1" applyFill="1" applyBorder="1" applyAlignment="1">
      <alignment horizontal="center" vertical="center"/>
    </xf>
    <xf numFmtId="4" fontId="87" fillId="3" borderId="19" xfId="0" applyNumberFormat="1" applyFont="1" applyFill="1" applyBorder="1" applyAlignment="1">
      <alignment horizontal="center" vertical="center"/>
    </xf>
    <xf numFmtId="0" fontId="87" fillId="3" borderId="19" xfId="0" applyFont="1" applyFill="1" applyBorder="1" applyAlignment="1">
      <alignment horizontal="center" wrapText="1"/>
    </xf>
    <xf numFmtId="0" fontId="87" fillId="3" borderId="19" xfId="0" applyFont="1" applyFill="1" applyBorder="1" applyAlignment="1">
      <alignment horizontal="left"/>
    </xf>
    <xf numFmtId="3" fontId="87" fillId="3" borderId="19" xfId="0" applyNumberFormat="1" applyFont="1" applyFill="1" applyBorder="1" applyAlignment="1">
      <alignment horizontal="right"/>
    </xf>
    <xf numFmtId="4" fontId="87" fillId="3" borderId="19" xfId="0" applyNumberFormat="1" applyFont="1" applyFill="1" applyBorder="1" applyAlignment="1">
      <alignment horizontal="right"/>
    </xf>
    <xf numFmtId="0" fontId="87" fillId="3" borderId="19" xfId="0" applyFont="1" applyFill="1" applyBorder="1" applyAlignment="1">
      <alignment horizontal="right"/>
    </xf>
    <xf numFmtId="0" fontId="87" fillId="4" borderId="19" xfId="0" applyFont="1" applyFill="1" applyBorder="1" applyAlignment="1">
      <alignment horizontal="center" wrapText="1"/>
    </xf>
    <xf numFmtId="0" fontId="87" fillId="4" borderId="19" xfId="0" applyFont="1" applyFill="1" applyBorder="1" applyAlignment="1">
      <alignment horizontal="left"/>
    </xf>
    <xf numFmtId="1" fontId="90" fillId="0" borderId="41" xfId="0" applyNumberFormat="1" applyFont="1" applyBorder="1" applyAlignment="1">
      <alignment horizontal="center" wrapText="1"/>
    </xf>
    <xf numFmtId="173" fontId="90" fillId="0" borderId="41" xfId="0" applyNumberFormat="1" applyFont="1" applyBorder="1" applyAlignment="1">
      <alignment horizontal="center" wrapText="1"/>
    </xf>
    <xf numFmtId="0" fontId="8" fillId="0" borderId="0" xfId="79" applyFont="1" applyFill="1" applyAlignment="1">
      <alignment horizontal="centerContinuous" vertical="center" wrapText="1"/>
      <protection/>
    </xf>
    <xf numFmtId="0" fontId="19" fillId="0" borderId="0" xfId="79" applyFont="1" applyFill="1" applyAlignment="1">
      <alignment horizontal="centerContinuous" vertical="center" wrapText="1"/>
      <protection/>
    </xf>
    <xf numFmtId="0" fontId="20" fillId="0" borderId="0" xfId="79" applyFont="1" applyFill="1">
      <alignment/>
      <protection/>
    </xf>
    <xf numFmtId="0" fontId="21" fillId="0" borderId="0" xfId="79" applyFont="1" applyFill="1">
      <alignment/>
      <protection/>
    </xf>
    <xf numFmtId="0" fontId="21" fillId="0" borderId="0" xfId="79" applyFont="1" applyFill="1" applyAlignment="1">
      <alignment vertical="center"/>
      <protection/>
    </xf>
    <xf numFmtId="0" fontId="21" fillId="0" borderId="0" xfId="79" applyFont="1" applyFill="1" applyAlignment="1">
      <alignment horizontal="center"/>
      <protection/>
    </xf>
    <xf numFmtId="0" fontId="23" fillId="0" borderId="0" xfId="79" applyFont="1" applyFill="1">
      <alignment/>
      <protection/>
    </xf>
    <xf numFmtId="0" fontId="23" fillId="0" borderId="0" xfId="79" applyFont="1" applyFill="1" applyAlignment="1">
      <alignment horizontal="center" vertical="center" wrapText="1"/>
      <protection/>
    </xf>
    <xf numFmtId="0" fontId="2" fillId="0" borderId="0" xfId="79" applyFont="1" applyFill="1">
      <alignment/>
      <protection/>
    </xf>
    <xf numFmtId="0" fontId="16" fillId="0" borderId="0" xfId="79" applyFont="1" applyFill="1" applyAlignment="1">
      <alignment horizontal="center" vertical="center" wrapText="1"/>
      <protection/>
    </xf>
    <xf numFmtId="0" fontId="25" fillId="0" borderId="0" xfId="79" applyFont="1" applyFill="1" applyAlignment="1">
      <alignment horizontal="centerContinuous" vertical="center" wrapText="1"/>
      <protection/>
    </xf>
    <xf numFmtId="0" fontId="27" fillId="0" borderId="0" xfId="79" applyFont="1">
      <alignment/>
      <protection/>
    </xf>
    <xf numFmtId="0" fontId="21" fillId="0" borderId="0" xfId="79" applyFont="1">
      <alignment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8" fillId="0" borderId="0" xfId="79" applyFont="1">
      <alignment/>
      <protection/>
    </xf>
    <xf numFmtId="0" fontId="22" fillId="0" borderId="0" xfId="79" applyFont="1" applyAlignment="1">
      <alignment horizontal="center" vertical="center" wrapText="1"/>
      <protection/>
    </xf>
    <xf numFmtId="0" fontId="20" fillId="0" borderId="0" xfId="79" applyFont="1" applyFill="1" applyAlignment="1">
      <alignment horizontal="left" vertical="center" wrapText="1"/>
      <protection/>
    </xf>
    <xf numFmtId="0" fontId="27" fillId="0" borderId="0" xfId="79" applyFont="1" applyFill="1" applyAlignment="1">
      <alignment horizontal="center" vertical="center" wrapText="1"/>
      <protection/>
    </xf>
    <xf numFmtId="0" fontId="27" fillId="0" borderId="0" xfId="79" applyFont="1" applyFill="1">
      <alignment/>
      <protection/>
    </xf>
    <xf numFmtId="3" fontId="24" fillId="0" borderId="21" xfId="79" applyNumberFormat="1" applyFont="1" applyFill="1" applyBorder="1" applyAlignment="1">
      <alignment horizontal="center" vertical="center" wrapText="1"/>
      <protection/>
    </xf>
    <xf numFmtId="0" fontId="27" fillId="0" borderId="20" xfId="79" applyFont="1" applyFill="1" applyBorder="1" applyAlignment="1">
      <alignment horizontal="center" vertical="center" wrapText="1"/>
      <protection/>
    </xf>
    <xf numFmtId="3" fontId="91" fillId="0" borderId="21" xfId="79" applyNumberFormat="1" applyFont="1" applyFill="1" applyBorder="1" applyAlignment="1">
      <alignment horizontal="center" vertical="center" wrapText="1"/>
      <protection/>
    </xf>
    <xf numFmtId="3" fontId="91" fillId="0" borderId="21" xfId="79" applyNumberFormat="1" applyFont="1" applyFill="1" applyBorder="1" applyAlignment="1">
      <alignment horizontal="center" vertical="center"/>
      <protection/>
    </xf>
    <xf numFmtId="0" fontId="27" fillId="0" borderId="22" xfId="79" applyFont="1" applyFill="1" applyBorder="1" applyAlignment="1">
      <alignment horizontal="center" vertical="center" wrapText="1"/>
      <protection/>
    </xf>
    <xf numFmtId="3" fontId="91" fillId="0" borderId="26" xfId="79" applyNumberFormat="1" applyFont="1" applyFill="1" applyBorder="1" applyAlignment="1">
      <alignment horizontal="center" vertical="center"/>
      <protection/>
    </xf>
    <xf numFmtId="3" fontId="22" fillId="0" borderId="56" xfId="79" applyNumberFormat="1" applyFont="1" applyBorder="1" applyAlignment="1">
      <alignment horizontal="center" vertical="center" wrapText="1"/>
      <protection/>
    </xf>
    <xf numFmtId="0" fontId="27" fillId="0" borderId="27" xfId="79" applyFont="1" applyFill="1" applyBorder="1" applyAlignment="1">
      <alignment horizontal="center" vertical="center" wrapText="1"/>
      <protection/>
    </xf>
    <xf numFmtId="3" fontId="91" fillId="0" borderId="31" xfId="79" applyNumberFormat="1" applyFont="1" applyFill="1" applyBorder="1" applyAlignment="1">
      <alignment horizontal="center" vertical="center" wrapText="1"/>
      <protection/>
    </xf>
    <xf numFmtId="3" fontId="29" fillId="34" borderId="47" xfId="79" applyNumberFormat="1" applyFont="1" applyFill="1" applyBorder="1" applyAlignment="1">
      <alignment horizontal="center" vertical="center"/>
      <protection/>
    </xf>
    <xf numFmtId="3" fontId="29" fillId="34" borderId="57" xfId="79" applyNumberFormat="1" applyFont="1" applyFill="1" applyBorder="1" applyAlignment="1">
      <alignment horizontal="center" vertical="center"/>
      <protection/>
    </xf>
    <xf numFmtId="3" fontId="91" fillId="0" borderId="35" xfId="79" applyNumberFormat="1" applyFont="1" applyFill="1" applyBorder="1" applyAlignment="1">
      <alignment horizontal="center" vertical="center" wrapText="1"/>
      <protection/>
    </xf>
    <xf numFmtId="3" fontId="91" fillId="0" borderId="36" xfId="79" applyNumberFormat="1" applyFont="1" applyFill="1" applyBorder="1" applyAlignment="1">
      <alignment horizontal="center" vertical="center" wrapText="1"/>
      <protection/>
    </xf>
    <xf numFmtId="0" fontId="27" fillId="0" borderId="31" xfId="79" applyFont="1" applyFill="1" applyBorder="1" applyAlignment="1">
      <alignment horizontal="left" vertical="center" wrapText="1"/>
      <protection/>
    </xf>
    <xf numFmtId="0" fontId="27" fillId="0" borderId="21" xfId="79" applyFont="1" applyFill="1" applyBorder="1" applyAlignment="1">
      <alignment horizontal="left" vertical="center" wrapText="1"/>
      <protection/>
    </xf>
    <xf numFmtId="0" fontId="27" fillId="0" borderId="26" xfId="79" applyFont="1" applyFill="1" applyBorder="1" applyAlignment="1">
      <alignment horizontal="left" vertical="center" wrapText="1"/>
      <protection/>
    </xf>
    <xf numFmtId="3" fontId="22" fillId="0" borderId="58" xfId="79" applyNumberFormat="1" applyFont="1" applyFill="1" applyBorder="1" applyAlignment="1">
      <alignment horizontal="center" vertical="center" wrapText="1"/>
      <protection/>
    </xf>
    <xf numFmtId="3" fontId="22" fillId="0" borderId="59" xfId="79" applyNumberFormat="1" applyFont="1" applyFill="1" applyBorder="1" applyAlignment="1">
      <alignment horizontal="center" vertical="center" wrapText="1"/>
      <protection/>
    </xf>
    <xf numFmtId="188" fontId="24" fillId="0" borderId="18" xfId="79" applyNumberFormat="1" applyFont="1" applyFill="1" applyBorder="1" applyAlignment="1">
      <alignment horizontal="center" vertical="center" wrapText="1"/>
      <protection/>
    </xf>
    <xf numFmtId="3" fontId="24" fillId="0" borderId="36" xfId="79" applyNumberFormat="1" applyFont="1" applyFill="1" applyBorder="1" applyAlignment="1">
      <alignment horizontal="center" vertical="center" wrapText="1"/>
      <protection/>
    </xf>
    <xf numFmtId="3" fontId="22" fillId="0" borderId="60" xfId="79" applyNumberFormat="1" applyFont="1" applyFill="1" applyBorder="1" applyAlignment="1">
      <alignment horizontal="center" vertical="center" wrapText="1"/>
      <protection/>
    </xf>
    <xf numFmtId="188" fontId="24" fillId="0" borderId="17" xfId="79" applyNumberFormat="1" applyFont="1" applyFill="1" applyBorder="1" applyAlignment="1">
      <alignment horizontal="center" vertical="center" wrapText="1"/>
      <protection/>
    </xf>
    <xf numFmtId="3" fontId="29" fillId="34" borderId="42" xfId="79" applyNumberFormat="1" applyFont="1" applyFill="1" applyBorder="1" applyAlignment="1">
      <alignment horizontal="center" vertical="center"/>
      <protection/>
    </xf>
    <xf numFmtId="3" fontId="29" fillId="34" borderId="44" xfId="79" applyNumberFormat="1" applyFont="1" applyFill="1" applyBorder="1" applyAlignment="1">
      <alignment horizontal="center" vertical="center"/>
      <protection/>
    </xf>
    <xf numFmtId="3" fontId="91" fillId="0" borderId="27" xfId="79" applyNumberFormat="1" applyFont="1" applyFill="1" applyBorder="1" applyAlignment="1">
      <alignment horizontal="center" vertical="center" wrapText="1"/>
      <protection/>
    </xf>
    <xf numFmtId="3" fontId="91" fillId="0" borderId="28" xfId="79" applyNumberFormat="1" applyFont="1" applyFill="1" applyBorder="1" applyAlignment="1">
      <alignment horizontal="center" vertical="center" wrapText="1"/>
      <protection/>
    </xf>
    <xf numFmtId="3" fontId="91" fillId="0" borderId="20" xfId="79" applyNumberFormat="1" applyFont="1" applyFill="1" applyBorder="1" applyAlignment="1">
      <alignment horizontal="center" vertical="center" wrapText="1"/>
      <protection/>
    </xf>
    <xf numFmtId="3" fontId="91" fillId="0" borderId="18" xfId="79" applyNumberFormat="1" applyFont="1" applyFill="1" applyBorder="1" applyAlignment="1">
      <alignment horizontal="center" vertical="center" wrapText="1"/>
      <protection/>
    </xf>
    <xf numFmtId="3" fontId="91" fillId="0" borderId="22" xfId="79" applyNumberFormat="1" applyFont="1" applyFill="1" applyBorder="1" applyAlignment="1">
      <alignment horizontal="center" vertical="center" wrapText="1"/>
      <protection/>
    </xf>
    <xf numFmtId="3" fontId="91" fillId="0" borderId="25" xfId="79" applyNumberFormat="1" applyFont="1" applyFill="1" applyBorder="1" applyAlignment="1">
      <alignment horizontal="center" vertical="center" wrapText="1"/>
      <protection/>
    </xf>
    <xf numFmtId="3" fontId="22" fillId="0" borderId="61" xfId="79" applyNumberFormat="1" applyFont="1" applyBorder="1" applyAlignment="1">
      <alignment horizontal="center" vertical="center" wrapText="1"/>
      <protection/>
    </xf>
    <xf numFmtId="3" fontId="91" fillId="0" borderId="36" xfId="79" applyNumberFormat="1" applyFont="1" applyFill="1" applyBorder="1" applyAlignment="1">
      <alignment horizontal="center" vertical="center"/>
      <protection/>
    </xf>
    <xf numFmtId="3" fontId="91" fillId="0" borderId="37" xfId="79" applyNumberFormat="1" applyFont="1" applyFill="1" applyBorder="1" applyAlignment="1">
      <alignment horizontal="center" vertical="center"/>
      <protection/>
    </xf>
    <xf numFmtId="3" fontId="29" fillId="34" borderId="46" xfId="79" applyNumberFormat="1" applyFont="1" applyFill="1" applyBorder="1" applyAlignment="1">
      <alignment horizontal="center" vertical="center"/>
      <protection/>
    </xf>
    <xf numFmtId="3" fontId="91" fillId="0" borderId="30" xfId="79" applyNumberFormat="1" applyFont="1" applyFill="1" applyBorder="1" applyAlignment="1">
      <alignment horizontal="center" vertical="center" wrapText="1"/>
      <protection/>
    </xf>
    <xf numFmtId="3" fontId="91" fillId="0" borderId="17" xfId="79" applyNumberFormat="1" applyFont="1" applyFill="1" applyBorder="1" applyAlignment="1">
      <alignment horizontal="center" vertical="center" wrapText="1"/>
      <protection/>
    </xf>
    <xf numFmtId="3" fontId="91" fillId="0" borderId="24" xfId="79" applyNumberFormat="1" applyFont="1" applyFill="1" applyBorder="1" applyAlignment="1">
      <alignment horizontal="center" vertical="center" wrapText="1"/>
      <protection/>
    </xf>
    <xf numFmtId="176" fontId="3" fillId="0" borderId="0" xfId="0" applyNumberFormat="1" applyFont="1" applyBorder="1" applyAlignment="1">
      <alignment wrapText="1"/>
    </xf>
    <xf numFmtId="191" fontId="22" fillId="0" borderId="0" xfId="144" applyNumberFormat="1" applyFont="1" applyAlignment="1">
      <alignment horizontal="center" vertical="center" wrapText="1"/>
    </xf>
    <xf numFmtId="191" fontId="27" fillId="0" borderId="0" xfId="144" applyNumberFormat="1" applyFont="1" applyFill="1" applyAlignment="1">
      <alignment horizontal="center" vertical="center" wrapText="1"/>
    </xf>
    <xf numFmtId="191" fontId="27" fillId="0" borderId="0" xfId="144" applyNumberFormat="1" applyFont="1" applyAlignment="1">
      <alignment horizontal="center"/>
    </xf>
    <xf numFmtId="191" fontId="21" fillId="0" borderId="0" xfId="144" applyNumberFormat="1" applyFont="1" applyAlignment="1">
      <alignment horizontal="center"/>
    </xf>
    <xf numFmtId="191" fontId="28" fillId="0" borderId="0" xfId="144" applyNumberFormat="1" applyFont="1" applyAlignment="1">
      <alignment horizontal="center"/>
    </xf>
    <xf numFmtId="193" fontId="24" fillId="0" borderId="17" xfId="79" applyNumberFormat="1" applyFont="1" applyFill="1" applyBorder="1" applyAlignment="1">
      <alignment horizontal="center" vertical="center" wrapText="1"/>
      <protection/>
    </xf>
    <xf numFmtId="195" fontId="86" fillId="33" borderId="15" xfId="79" applyNumberFormat="1" applyFont="1" applyFill="1" applyBorder="1" applyAlignment="1">
      <alignment horizontal="center" vertical="center" wrapText="1"/>
      <protection/>
    </xf>
    <xf numFmtId="193" fontId="24" fillId="0" borderId="36" xfId="79" applyNumberFormat="1" applyFont="1" applyFill="1" applyBorder="1" applyAlignment="1">
      <alignment horizontal="center" vertical="center" wrapText="1"/>
      <protection/>
    </xf>
    <xf numFmtId="176" fontId="16" fillId="0" borderId="0" xfId="0" applyNumberFormat="1" applyFont="1" applyAlignment="1">
      <alignment vertical="center"/>
    </xf>
    <xf numFmtId="198" fontId="92" fillId="33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Alignment="1">
      <alignment/>
    </xf>
    <xf numFmtId="176" fontId="30" fillId="0" borderId="29" xfId="0" applyNumberFormat="1" applyFont="1" applyBorder="1" applyAlignment="1">
      <alignment horizontal="center" vertical="center"/>
    </xf>
    <xf numFmtId="176" fontId="30" fillId="0" borderId="16" xfId="0" applyNumberFormat="1" applyFont="1" applyBorder="1" applyAlignment="1">
      <alignment horizontal="center" vertical="center"/>
    </xf>
    <xf numFmtId="176" fontId="30" fillId="0" borderId="23" xfId="0" applyNumberFormat="1" applyFont="1" applyBorder="1" applyAlignment="1">
      <alignment horizontal="center" vertical="center"/>
    </xf>
    <xf numFmtId="176" fontId="30" fillId="0" borderId="4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3" fontId="30" fillId="0" borderId="29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23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3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Continuous" vertical="center" wrapText="1"/>
    </xf>
    <xf numFmtId="0" fontId="88" fillId="0" borderId="19" xfId="0" applyFont="1" applyBorder="1" applyAlignment="1">
      <alignment horizontal="left" vertical="center" wrapText="1"/>
    </xf>
    <xf numFmtId="0" fontId="88" fillId="4" borderId="19" xfId="0" applyFont="1" applyFill="1" applyBorder="1" applyAlignment="1">
      <alignment horizontal="left" vertical="center"/>
    </xf>
    <xf numFmtId="0" fontId="88" fillId="3" borderId="19" xfId="0" applyFont="1" applyFill="1" applyBorder="1" applyAlignment="1">
      <alignment horizontal="left" vertical="center"/>
    </xf>
    <xf numFmtId="3" fontId="88" fillId="3" borderId="19" xfId="0" applyNumberFormat="1" applyFont="1" applyFill="1" applyBorder="1" applyAlignment="1">
      <alignment horizontal="right" vertical="center"/>
    </xf>
    <xf numFmtId="4" fontId="88" fillId="3" borderId="19" xfId="0" applyNumberFormat="1" applyFont="1" applyFill="1" applyBorder="1" applyAlignment="1">
      <alignment horizontal="right" vertical="center"/>
    </xf>
    <xf numFmtId="0" fontId="88" fillId="3" borderId="19" xfId="0" applyFont="1" applyFill="1" applyBorder="1" applyAlignment="1">
      <alignment horizontal="right" vertical="center"/>
    </xf>
    <xf numFmtId="0" fontId="88" fillId="0" borderId="19" xfId="0" applyFont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187" fontId="93" fillId="33" borderId="15" xfId="0" applyNumberFormat="1" applyFont="1" applyFill="1" applyBorder="1" applyAlignment="1">
      <alignment horizontal="center" vertical="center"/>
    </xf>
    <xf numFmtId="177" fontId="16" fillId="0" borderId="18" xfId="0" applyNumberFormat="1" applyFont="1" applyBorder="1" applyAlignment="1">
      <alignment horizontal="center" vertical="center"/>
    </xf>
    <xf numFmtId="0" fontId="27" fillId="0" borderId="58" xfId="79" applyFont="1" applyFill="1" applyBorder="1" applyAlignment="1">
      <alignment horizontal="center" vertical="center" wrapText="1"/>
      <protection/>
    </xf>
    <xf numFmtId="0" fontId="27" fillId="0" borderId="56" xfId="79" applyFont="1" applyFill="1" applyBorder="1" applyAlignment="1">
      <alignment horizontal="left" vertical="center" wrapText="1"/>
      <protection/>
    </xf>
    <xf numFmtId="3" fontId="91" fillId="0" borderId="58" xfId="79" applyNumberFormat="1" applyFont="1" applyFill="1" applyBorder="1" applyAlignment="1">
      <alignment horizontal="center" vertical="center" wrapText="1"/>
      <protection/>
    </xf>
    <xf numFmtId="3" fontId="91" fillId="0" borderId="59" xfId="79" applyNumberFormat="1" applyFont="1" applyFill="1" applyBorder="1" applyAlignment="1">
      <alignment horizontal="center" vertical="center" wrapText="1"/>
      <protection/>
    </xf>
    <xf numFmtId="3" fontId="91" fillId="0" borderId="60" xfId="79" applyNumberFormat="1" applyFont="1" applyFill="1" applyBorder="1" applyAlignment="1">
      <alignment horizontal="center" vertical="center" wrapText="1"/>
      <protection/>
    </xf>
    <xf numFmtId="3" fontId="91" fillId="0" borderId="61" xfId="79" applyNumberFormat="1" applyFont="1" applyFill="1" applyBorder="1" applyAlignment="1">
      <alignment horizontal="center" vertical="center" wrapText="1"/>
      <protection/>
    </xf>
    <xf numFmtId="3" fontId="91" fillId="0" borderId="56" xfId="79" applyNumberFormat="1" applyFont="1" applyFill="1" applyBorder="1" applyAlignment="1">
      <alignment horizontal="center" vertical="center" wrapText="1"/>
      <protection/>
    </xf>
    <xf numFmtId="3" fontId="27" fillId="0" borderId="0" xfId="79" applyNumberFormat="1" applyFont="1" applyFill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7" fontId="16" fillId="0" borderId="25" xfId="0" applyNumberFormat="1" applyFont="1" applyBorder="1" applyAlignment="1">
      <alignment horizontal="center" vertical="center"/>
    </xf>
    <xf numFmtId="3" fontId="88" fillId="0" borderId="19" xfId="0" applyNumberFormat="1" applyFont="1" applyBorder="1" applyAlignment="1">
      <alignment horizontal="right"/>
    </xf>
    <xf numFmtId="4" fontId="88" fillId="0" borderId="19" xfId="0" applyNumberFormat="1" applyFont="1" applyBorder="1" applyAlignment="1">
      <alignment horizontal="right"/>
    </xf>
    <xf numFmtId="0" fontId="88" fillId="0" borderId="19" xfId="0" applyFont="1" applyBorder="1" applyAlignment="1">
      <alignment horizontal="right"/>
    </xf>
    <xf numFmtId="3" fontId="87" fillId="0" borderId="19" xfId="0" applyNumberFormat="1" applyFont="1" applyBorder="1" applyAlignment="1">
      <alignment horizontal="right"/>
    </xf>
    <xf numFmtId="4" fontId="87" fillId="0" borderId="19" xfId="0" applyNumberFormat="1" applyFont="1" applyBorder="1" applyAlignment="1">
      <alignment horizontal="right"/>
    </xf>
    <xf numFmtId="0" fontId="87" fillId="0" borderId="19" xfId="0" applyFont="1" applyBorder="1" applyAlignment="1">
      <alignment horizontal="right"/>
    </xf>
    <xf numFmtId="3" fontId="88" fillId="0" borderId="19" xfId="0" applyNumberFormat="1" applyFont="1" applyBorder="1" applyAlignment="1">
      <alignment horizontal="right"/>
    </xf>
    <xf numFmtId="4" fontId="88" fillId="0" borderId="19" xfId="0" applyNumberFormat="1" applyFont="1" applyBorder="1" applyAlignment="1">
      <alignment horizontal="right"/>
    </xf>
    <xf numFmtId="0" fontId="88" fillId="0" borderId="19" xfId="0" applyFont="1" applyBorder="1" applyAlignment="1">
      <alignment horizontal="right"/>
    </xf>
    <xf numFmtId="3" fontId="87" fillId="0" borderId="19" xfId="0" applyNumberFormat="1" applyFont="1" applyBorder="1" applyAlignment="1">
      <alignment horizontal="right"/>
    </xf>
    <xf numFmtId="4" fontId="87" fillId="0" borderId="19" xfId="0" applyNumberFormat="1" applyFont="1" applyBorder="1" applyAlignment="1">
      <alignment horizontal="right"/>
    </xf>
    <xf numFmtId="0" fontId="87" fillId="0" borderId="19" xfId="0" applyFont="1" applyBorder="1" applyAlignment="1">
      <alignment horizontal="right"/>
    </xf>
    <xf numFmtId="195" fontId="86" fillId="33" borderId="0" xfId="79" applyNumberFormat="1" applyFont="1" applyFill="1" applyBorder="1" applyAlignment="1">
      <alignment horizontal="center" vertical="center" wrapText="1"/>
      <protection/>
    </xf>
    <xf numFmtId="0" fontId="23" fillId="0" borderId="62" xfId="79" applyFont="1" applyFill="1" applyBorder="1">
      <alignment/>
      <protection/>
    </xf>
    <xf numFmtId="0" fontId="22" fillId="0" borderId="16" xfId="79" applyFont="1" applyFill="1" applyBorder="1" applyAlignment="1">
      <alignment horizontal="center" vertical="center" wrapText="1"/>
      <protection/>
    </xf>
    <xf numFmtId="0" fontId="23" fillId="0" borderId="16" xfId="79" applyFont="1" applyFill="1" applyBorder="1">
      <alignment/>
      <protection/>
    </xf>
    <xf numFmtId="0" fontId="23" fillId="0" borderId="16" xfId="79" applyFont="1" applyFill="1" applyBorder="1" applyAlignment="1">
      <alignment horizontal="center" vertical="center" wrapText="1"/>
      <protection/>
    </xf>
    <xf numFmtId="188" fontId="24" fillId="0" borderId="16" xfId="79" applyNumberFormat="1" applyFont="1" applyFill="1" applyBorder="1" applyAlignment="1">
      <alignment horizontal="center" vertical="center" wrapText="1"/>
      <protection/>
    </xf>
    <xf numFmtId="3" fontId="22" fillId="0" borderId="18" xfId="79" applyNumberFormat="1" applyFont="1" applyFill="1" applyBorder="1" applyAlignment="1">
      <alignment horizontal="center" vertical="center" wrapText="1"/>
      <protection/>
    </xf>
    <xf numFmtId="3" fontId="8" fillId="34" borderId="16" xfId="79" applyNumberFormat="1" applyFont="1" applyFill="1" applyBorder="1" applyAlignment="1">
      <alignment horizontal="center" vertical="center"/>
      <protection/>
    </xf>
    <xf numFmtId="0" fontId="2" fillId="0" borderId="16" xfId="79" applyFont="1" applyFill="1" applyBorder="1">
      <alignment/>
      <protection/>
    </xf>
    <xf numFmtId="188" fontId="8" fillId="0" borderId="16" xfId="79" applyNumberFormat="1" applyFont="1" applyFill="1" applyBorder="1" applyAlignment="1">
      <alignment horizontal="center" vertical="center" wrapText="1"/>
      <protection/>
    </xf>
    <xf numFmtId="3" fontId="8" fillId="34" borderId="18" xfId="79" applyNumberFormat="1" applyFont="1" applyFill="1" applyBorder="1" applyAlignment="1">
      <alignment horizontal="center" vertical="center"/>
      <protection/>
    </xf>
    <xf numFmtId="0" fontId="17" fillId="0" borderId="17" xfId="79" applyFont="1" applyFill="1" applyBorder="1" applyAlignment="1">
      <alignment horizontal="center" vertical="center" wrapText="1"/>
      <protection/>
    </xf>
    <xf numFmtId="0" fontId="16" fillId="0" borderId="16" xfId="79" applyFont="1" applyFill="1" applyBorder="1" applyAlignment="1">
      <alignment horizontal="center" vertical="center" wrapText="1"/>
      <protection/>
    </xf>
    <xf numFmtId="3" fontId="24" fillId="0" borderId="18" xfId="79" applyNumberFormat="1" applyFont="1" applyFill="1" applyBorder="1" applyAlignment="1">
      <alignment horizontal="center" vertical="center" wrapText="1"/>
      <protection/>
    </xf>
    <xf numFmtId="3" fontId="16" fillId="0" borderId="16" xfId="79" applyNumberFormat="1" applyFont="1" applyFill="1" applyBorder="1" applyAlignment="1">
      <alignment horizontal="center" vertical="center" wrapText="1"/>
      <protection/>
    </xf>
    <xf numFmtId="0" fontId="17" fillId="0" borderId="63" xfId="79" applyFont="1" applyFill="1" applyBorder="1" applyAlignment="1">
      <alignment horizontal="center" vertical="center" wrapText="1"/>
      <protection/>
    </xf>
    <xf numFmtId="188" fontId="24" fillId="0" borderId="64" xfId="79" applyNumberFormat="1" applyFont="1" applyFill="1" applyBorder="1" applyAlignment="1">
      <alignment horizontal="center" vertical="center" wrapText="1"/>
      <protection/>
    </xf>
    <xf numFmtId="0" fontId="16" fillId="0" borderId="64" xfId="79" applyFont="1" applyFill="1" applyBorder="1" applyAlignment="1">
      <alignment horizontal="center" vertical="center" wrapText="1"/>
      <protection/>
    </xf>
    <xf numFmtId="3" fontId="24" fillId="0" borderId="65" xfId="79" applyNumberFormat="1" applyFont="1" applyFill="1" applyBorder="1" applyAlignment="1">
      <alignment horizontal="center" vertical="center" wrapText="1"/>
      <protection/>
    </xf>
    <xf numFmtId="0" fontId="17" fillId="0" borderId="33" xfId="79" applyFont="1" applyFill="1" applyBorder="1" applyAlignment="1">
      <alignment horizontal="left" vertical="center" wrapText="1"/>
      <protection/>
    </xf>
    <xf numFmtId="0" fontId="17" fillId="0" borderId="66" xfId="79" applyFont="1" applyFill="1" applyBorder="1" applyAlignment="1">
      <alignment horizontal="left" vertical="center" wrapText="1"/>
      <protection/>
    </xf>
    <xf numFmtId="3" fontId="8" fillId="34" borderId="17" xfId="79" applyNumberFormat="1" applyFont="1" applyFill="1" applyBorder="1" applyAlignment="1">
      <alignment horizontal="center" vertical="center"/>
      <protection/>
    </xf>
    <xf numFmtId="188" fontId="17" fillId="0" borderId="17" xfId="79" applyNumberFormat="1" applyFont="1" applyFill="1" applyBorder="1" applyAlignment="1">
      <alignment horizontal="center" vertical="center" wrapText="1"/>
      <protection/>
    </xf>
    <xf numFmtId="188" fontId="17" fillId="0" borderId="63" xfId="79" applyNumberFormat="1" applyFont="1" applyFill="1" applyBorder="1" applyAlignment="1">
      <alignment horizontal="center" vertical="center" wrapText="1"/>
      <protection/>
    </xf>
    <xf numFmtId="188" fontId="24" fillId="0" borderId="65" xfId="79" applyNumberFormat="1" applyFont="1" applyFill="1" applyBorder="1" applyAlignment="1">
      <alignment horizontal="center" vertical="center" wrapText="1"/>
      <protection/>
    </xf>
    <xf numFmtId="3" fontId="22" fillId="0" borderId="17" xfId="79" applyNumberFormat="1" applyFont="1" applyFill="1" applyBorder="1" applyAlignment="1">
      <alignment horizontal="center" vertical="center" wrapText="1"/>
      <protection/>
    </xf>
    <xf numFmtId="188" fontId="24" fillId="0" borderId="63" xfId="79" applyNumberFormat="1" applyFont="1" applyFill="1" applyBorder="1" applyAlignment="1">
      <alignment horizontal="center" vertical="center" wrapText="1"/>
      <protection/>
    </xf>
    <xf numFmtId="0" fontId="23" fillId="0" borderId="67" xfId="79" applyFont="1" applyFill="1" applyBorder="1">
      <alignment/>
      <protection/>
    </xf>
    <xf numFmtId="0" fontId="23" fillId="0" borderId="36" xfId="79" applyFont="1" applyFill="1" applyBorder="1">
      <alignment/>
      <protection/>
    </xf>
    <xf numFmtId="0" fontId="23" fillId="0" borderId="36" xfId="79" applyFont="1" applyFill="1" applyBorder="1" applyAlignment="1">
      <alignment horizontal="center" vertical="center" wrapText="1"/>
      <protection/>
    </xf>
    <xf numFmtId="0" fontId="2" fillId="0" borderId="36" xfId="79" applyFont="1" applyFill="1" applyBorder="1">
      <alignment/>
      <protection/>
    </xf>
    <xf numFmtId="0" fontId="16" fillId="0" borderId="36" xfId="79" applyFont="1" applyFill="1" applyBorder="1" applyAlignment="1">
      <alignment horizontal="center" vertical="center" wrapText="1"/>
      <protection/>
    </xf>
    <xf numFmtId="0" fontId="16" fillId="0" borderId="68" xfId="79" applyFont="1" applyFill="1" applyBorder="1" applyAlignment="1">
      <alignment horizontal="center" vertical="center" wrapText="1"/>
      <protection/>
    </xf>
    <xf numFmtId="3" fontId="24" fillId="0" borderId="17" xfId="79" applyNumberFormat="1" applyFont="1" applyFill="1" applyBorder="1" applyAlignment="1">
      <alignment horizontal="center" vertical="center" wrapText="1"/>
      <protection/>
    </xf>
    <xf numFmtId="3" fontId="24" fillId="0" borderId="17" xfId="79" applyNumberFormat="1" applyFont="1" applyFill="1" applyBorder="1" applyAlignment="1">
      <alignment horizontal="center" vertical="center"/>
      <protection/>
    </xf>
    <xf numFmtId="3" fontId="24" fillId="0" borderId="18" xfId="79" applyNumberFormat="1" applyFont="1" applyFill="1" applyBorder="1" applyAlignment="1">
      <alignment horizontal="center" vertical="center"/>
      <protection/>
    </xf>
    <xf numFmtId="3" fontId="24" fillId="0" borderId="63" xfId="79" applyNumberFormat="1" applyFont="1" applyFill="1" applyBorder="1" applyAlignment="1">
      <alignment horizontal="center" vertical="center"/>
      <protection/>
    </xf>
    <xf numFmtId="3" fontId="24" fillId="0" borderId="65" xfId="79" applyNumberFormat="1" applyFont="1" applyFill="1" applyBorder="1" applyAlignment="1">
      <alignment horizontal="center" vertical="center"/>
      <protection/>
    </xf>
    <xf numFmtId="0" fontId="22" fillId="0" borderId="18" xfId="79" applyFont="1" applyFill="1" applyBorder="1" applyAlignment="1">
      <alignment horizontal="center" wrapText="1"/>
      <protection/>
    </xf>
    <xf numFmtId="0" fontId="17" fillId="0" borderId="69" xfId="79" applyFont="1" applyFill="1" applyBorder="1" applyAlignment="1">
      <alignment horizontal="left" vertical="center" wrapText="1"/>
      <protection/>
    </xf>
    <xf numFmtId="188" fontId="24" fillId="0" borderId="70" xfId="79" applyNumberFormat="1" applyFont="1" applyFill="1" applyBorder="1" applyAlignment="1">
      <alignment horizontal="center" vertical="center" wrapText="1"/>
      <protection/>
    </xf>
    <xf numFmtId="188" fontId="24" fillId="0" borderId="59" xfId="79" applyNumberFormat="1" applyFont="1" applyFill="1" applyBorder="1" applyAlignment="1">
      <alignment horizontal="center" vertical="center" wrapText="1"/>
      <protection/>
    </xf>
    <xf numFmtId="188" fontId="24" fillId="0" borderId="60" xfId="79" applyNumberFormat="1" applyFont="1" applyFill="1" applyBorder="1" applyAlignment="1">
      <alignment horizontal="center" vertical="center" wrapText="1"/>
      <protection/>
    </xf>
    <xf numFmtId="3" fontId="24" fillId="0" borderId="60" xfId="79" applyNumberFormat="1" applyFont="1" applyFill="1" applyBorder="1" applyAlignment="1">
      <alignment horizontal="center" vertical="center"/>
      <protection/>
    </xf>
    <xf numFmtId="3" fontId="24" fillId="0" borderId="59" xfId="79" applyNumberFormat="1" applyFont="1" applyFill="1" applyBorder="1" applyAlignment="1">
      <alignment horizontal="center" vertical="center"/>
      <protection/>
    </xf>
    <xf numFmtId="0" fontId="16" fillId="0" borderId="61" xfId="79" applyFont="1" applyFill="1" applyBorder="1" applyAlignment="1">
      <alignment horizontal="center" vertical="center" wrapText="1"/>
      <protection/>
    </xf>
    <xf numFmtId="0" fontId="16" fillId="0" borderId="70" xfId="79" applyFont="1" applyFill="1" applyBorder="1" applyAlignment="1">
      <alignment horizontal="center" vertical="center" wrapText="1"/>
      <protection/>
    </xf>
    <xf numFmtId="0" fontId="31" fillId="0" borderId="0" xfId="79" applyFont="1" applyFill="1">
      <alignment/>
      <protection/>
    </xf>
    <xf numFmtId="0" fontId="31" fillId="0" borderId="0" xfId="79" applyFont="1" applyFill="1" applyBorder="1" applyAlignment="1">
      <alignment horizontal="left"/>
      <protection/>
    </xf>
    <xf numFmtId="0" fontId="32" fillId="0" borderId="0" xfId="79" applyFont="1" applyFill="1" applyAlignment="1">
      <alignment horizontal="centerContinuous" vertical="center" wrapText="1"/>
      <protection/>
    </xf>
    <xf numFmtId="0" fontId="33" fillId="0" borderId="0" xfId="79" applyFont="1" applyFill="1">
      <alignment/>
      <protection/>
    </xf>
    <xf numFmtId="0" fontId="34" fillId="0" borderId="0" xfId="79" applyFont="1" applyFill="1" applyAlignment="1">
      <alignment horizontal="centerContinuous" vertical="center" wrapText="1"/>
      <protection/>
    </xf>
    <xf numFmtId="0" fontId="35" fillId="0" borderId="0" xfId="79" applyFont="1" applyFill="1" applyBorder="1" applyAlignment="1">
      <alignment/>
      <protection/>
    </xf>
    <xf numFmtId="0" fontId="36" fillId="0" borderId="63" xfId="79" applyFont="1" applyFill="1" applyBorder="1" applyAlignment="1">
      <alignment horizontal="center" vertical="center" wrapText="1"/>
      <protection/>
    </xf>
    <xf numFmtId="0" fontId="36" fillId="0" borderId="65" xfId="79" applyFont="1" applyFill="1" applyBorder="1" applyAlignment="1">
      <alignment horizontal="center" vertical="center" wrapText="1"/>
      <protection/>
    </xf>
    <xf numFmtId="0" fontId="38" fillId="0" borderId="0" xfId="79" applyFont="1" applyFill="1">
      <alignment/>
      <protection/>
    </xf>
    <xf numFmtId="0" fontId="17" fillId="0" borderId="28" xfId="79" applyFont="1" applyFill="1" applyBorder="1" applyAlignment="1">
      <alignment horizontal="left" vertical="center" wrapText="1"/>
      <protection/>
    </xf>
    <xf numFmtId="0" fontId="17" fillId="0" borderId="18" xfId="79" applyFont="1" applyFill="1" applyBorder="1" applyAlignment="1">
      <alignment horizontal="left" vertical="center" wrapText="1"/>
      <protection/>
    </xf>
    <xf numFmtId="0" fontId="17" fillId="0" borderId="65" xfId="79" applyFont="1" applyFill="1" applyBorder="1" applyAlignment="1">
      <alignment horizontal="left" vertical="center" wrapText="1"/>
      <protection/>
    </xf>
    <xf numFmtId="0" fontId="19" fillId="0" borderId="30" xfId="79" applyFont="1" applyFill="1" applyBorder="1" applyAlignment="1">
      <alignment horizontal="center" vertical="center" wrapText="1"/>
      <protection/>
    </xf>
    <xf numFmtId="0" fontId="19" fillId="0" borderId="17" xfId="79" applyFont="1" applyFill="1" applyBorder="1" applyAlignment="1">
      <alignment horizontal="center" vertical="center" wrapText="1"/>
      <protection/>
    </xf>
    <xf numFmtId="0" fontId="19" fillId="0" borderId="63" xfId="79" applyFont="1" applyFill="1" applyBorder="1" applyAlignment="1">
      <alignment horizontal="center" vertical="center" wrapText="1"/>
      <protection/>
    </xf>
    <xf numFmtId="178" fontId="8" fillId="34" borderId="71" xfId="79" applyNumberFormat="1" applyFont="1" applyFill="1" applyBorder="1" applyAlignment="1">
      <alignment horizontal="center" vertical="center"/>
      <protection/>
    </xf>
    <xf numFmtId="178" fontId="24" fillId="0" borderId="28" xfId="79" applyNumberFormat="1" applyFont="1" applyFill="1" applyBorder="1" applyAlignment="1">
      <alignment horizontal="center" vertical="center"/>
      <protection/>
    </xf>
    <xf numFmtId="176" fontId="24" fillId="0" borderId="30" xfId="79" applyNumberFormat="1" applyFont="1" applyFill="1" applyBorder="1" applyAlignment="1">
      <alignment horizontal="center" vertical="center"/>
      <protection/>
    </xf>
    <xf numFmtId="176" fontId="24" fillId="0" borderId="72" xfId="79" applyNumberFormat="1" applyFont="1" applyFill="1" applyBorder="1" applyAlignment="1">
      <alignment horizontal="center" vertical="center"/>
      <protection/>
    </xf>
    <xf numFmtId="178" fontId="24" fillId="0" borderId="73" xfId="79" applyNumberFormat="1" applyFont="1" applyFill="1" applyBorder="1" applyAlignment="1">
      <alignment horizontal="center" vertical="center"/>
      <protection/>
    </xf>
    <xf numFmtId="3" fontId="8" fillId="34" borderId="74" xfId="79" applyNumberFormat="1" applyFont="1" applyFill="1" applyBorder="1" applyAlignment="1">
      <alignment horizontal="center" vertical="center"/>
      <protection/>
    </xf>
    <xf numFmtId="176" fontId="16" fillId="0" borderId="0" xfId="79" applyNumberFormat="1" applyFont="1" applyFill="1" applyAlignment="1">
      <alignment horizontal="center" vertical="center" wrapText="1"/>
      <protection/>
    </xf>
    <xf numFmtId="0" fontId="37" fillId="0" borderId="0" xfId="79" applyFont="1" applyFill="1">
      <alignment/>
      <protection/>
    </xf>
    <xf numFmtId="0" fontId="37" fillId="0" borderId="0" xfId="79" applyFont="1" applyFill="1" applyAlignment="1">
      <alignment horizontal="center" vertical="center" wrapText="1"/>
      <protection/>
    </xf>
    <xf numFmtId="0" fontId="31" fillId="0" borderId="0" xfId="79" applyFont="1" applyFill="1" applyBorder="1" applyAlignment="1">
      <alignment horizontal="right"/>
      <protection/>
    </xf>
    <xf numFmtId="0" fontId="39" fillId="0" borderId="0" xfId="79" applyFont="1" applyFill="1" applyAlignment="1">
      <alignment horizontal="centerContinuous" vertical="center" wrapText="1"/>
      <protection/>
    </xf>
    <xf numFmtId="0" fontId="38" fillId="34" borderId="74" xfId="79" applyFont="1" applyFill="1" applyBorder="1" applyAlignment="1">
      <alignment horizontal="center" vertical="center"/>
      <protection/>
    </xf>
    <xf numFmtId="0" fontId="38" fillId="34" borderId="71" xfId="79" applyFont="1" applyFill="1" applyBorder="1" applyAlignment="1">
      <alignment horizontal="center" vertical="center"/>
      <protection/>
    </xf>
    <xf numFmtId="0" fontId="36" fillId="0" borderId="75" xfId="79" applyFont="1" applyFill="1" applyBorder="1" applyAlignment="1">
      <alignment horizontal="center" vertical="center" wrapText="1"/>
      <protection/>
    </xf>
    <xf numFmtId="0" fontId="36" fillId="0" borderId="76" xfId="79" applyFont="1" applyFill="1" applyBorder="1" applyAlignment="1">
      <alignment horizontal="center" vertical="center" wrapText="1"/>
      <protection/>
    </xf>
    <xf numFmtId="0" fontId="36" fillId="0" borderId="77" xfId="79" applyFont="1" applyFill="1" applyBorder="1" applyAlignment="1">
      <alignment horizontal="center" vertical="center" wrapText="1"/>
      <protection/>
    </xf>
    <xf numFmtId="0" fontId="36" fillId="0" borderId="78" xfId="79" applyFont="1" applyFill="1" applyBorder="1" applyAlignment="1">
      <alignment horizontal="center" vertical="center" wrapText="1"/>
      <protection/>
    </xf>
    <xf numFmtId="0" fontId="36" fillId="0" borderId="79" xfId="79" applyFont="1" applyFill="1" applyBorder="1" applyAlignment="1">
      <alignment horizontal="center" vertical="center" wrapText="1"/>
      <protection/>
    </xf>
    <xf numFmtId="0" fontId="36" fillId="0" borderId="17" xfId="79" applyFont="1" applyFill="1" applyBorder="1" applyAlignment="1">
      <alignment horizontal="center" vertical="center" wrapText="1"/>
      <protection/>
    </xf>
    <xf numFmtId="0" fontId="36" fillId="0" borderId="63" xfId="79" applyFont="1" applyFill="1" applyBorder="1" applyAlignment="1">
      <alignment horizontal="center" vertical="center" wrapText="1"/>
      <protection/>
    </xf>
    <xf numFmtId="0" fontId="36" fillId="0" borderId="80" xfId="79" applyFont="1" applyFill="1" applyBorder="1" applyAlignment="1">
      <alignment horizontal="center" vertical="center" wrapText="1"/>
      <protection/>
    </xf>
    <xf numFmtId="0" fontId="36" fillId="0" borderId="18" xfId="79" applyFont="1" applyFill="1" applyBorder="1" applyAlignment="1">
      <alignment horizontal="center" vertical="center" wrapText="1"/>
      <protection/>
    </xf>
    <xf numFmtId="0" fontId="36" fillId="0" borderId="65" xfId="79" applyFont="1" applyFill="1" applyBorder="1" applyAlignment="1">
      <alignment horizontal="center" vertical="center" wrapText="1"/>
      <protection/>
    </xf>
    <xf numFmtId="0" fontId="22" fillId="0" borderId="79" xfId="79" applyFont="1" applyFill="1" applyBorder="1" applyAlignment="1">
      <alignment horizontal="center" vertical="center" wrapText="1"/>
      <protection/>
    </xf>
    <xf numFmtId="0" fontId="22" fillId="0" borderId="80" xfId="79" applyFont="1" applyFill="1" applyBorder="1" applyAlignment="1">
      <alignment horizontal="center" vertical="center" wrapText="1"/>
      <protection/>
    </xf>
    <xf numFmtId="0" fontId="22" fillId="0" borderId="17" xfId="79" applyFont="1" applyFill="1" applyBorder="1" applyAlignment="1">
      <alignment horizontal="center" vertical="center" wrapText="1"/>
      <protection/>
    </xf>
    <xf numFmtId="0" fontId="22" fillId="0" borderId="18" xfId="79" applyFont="1" applyFill="1" applyBorder="1" applyAlignment="1">
      <alignment horizontal="center" vertical="center" wrapText="1"/>
      <protection/>
    </xf>
    <xf numFmtId="0" fontId="22" fillId="0" borderId="81" xfId="79" applyFont="1" applyFill="1" applyBorder="1" applyAlignment="1">
      <alignment horizontal="center" vertical="center" wrapText="1"/>
      <protection/>
    </xf>
    <xf numFmtId="0" fontId="22" fillId="0" borderId="82" xfId="79" applyFont="1" applyFill="1" applyBorder="1" applyAlignment="1">
      <alignment horizontal="center" vertical="center" wrapText="1"/>
      <protection/>
    </xf>
    <xf numFmtId="0" fontId="22" fillId="0" borderId="28" xfId="79" applyFont="1" applyFill="1" applyBorder="1" applyAlignment="1">
      <alignment horizontal="center" vertical="center" wrapText="1"/>
      <protection/>
    </xf>
    <xf numFmtId="0" fontId="22" fillId="0" borderId="16" xfId="79" applyFont="1" applyFill="1" applyBorder="1" applyAlignment="1">
      <alignment horizontal="center" vertical="center" wrapText="1"/>
      <protection/>
    </xf>
    <xf numFmtId="0" fontId="7" fillId="34" borderId="17" xfId="79" applyFont="1" applyFill="1" applyBorder="1" applyAlignment="1">
      <alignment horizontal="center" vertical="center"/>
      <protection/>
    </xf>
    <xf numFmtId="0" fontId="7" fillId="34" borderId="33" xfId="79" applyFont="1" applyFill="1" applyBorder="1" applyAlignment="1">
      <alignment horizontal="center" vertical="center"/>
      <protection/>
    </xf>
    <xf numFmtId="0" fontId="21" fillId="0" borderId="83" xfId="79" applyFont="1" applyFill="1" applyBorder="1" applyAlignment="1">
      <alignment horizontal="center" vertical="center"/>
      <protection/>
    </xf>
    <xf numFmtId="0" fontId="22" fillId="0" borderId="84" xfId="79" applyFont="1" applyFill="1" applyBorder="1" applyAlignment="1">
      <alignment horizontal="center" vertical="center" wrapText="1"/>
      <protection/>
    </xf>
    <xf numFmtId="0" fontId="22" fillId="0" borderId="33" xfId="79" applyFont="1" applyFill="1" applyBorder="1" applyAlignment="1">
      <alignment horizontal="center" vertical="center" wrapText="1"/>
      <protection/>
    </xf>
    <xf numFmtId="0" fontId="22" fillId="0" borderId="62" xfId="79" applyFont="1" applyFill="1" applyBorder="1" applyAlignment="1">
      <alignment horizontal="center" vertical="center" wrapText="1"/>
      <protection/>
    </xf>
    <xf numFmtId="3" fontId="22" fillId="0" borderId="79" xfId="79" applyNumberFormat="1" applyFont="1" applyFill="1" applyBorder="1" applyAlignment="1">
      <alignment horizontal="center" vertical="center" wrapText="1"/>
      <protection/>
    </xf>
    <xf numFmtId="3" fontId="22" fillId="0" borderId="80" xfId="79" applyNumberFormat="1" applyFont="1" applyFill="1" applyBorder="1" applyAlignment="1">
      <alignment horizontal="center" vertical="center" wrapText="1"/>
      <protection/>
    </xf>
    <xf numFmtId="3" fontId="22" fillId="0" borderId="17" xfId="79" applyNumberFormat="1" applyFont="1" applyFill="1" applyBorder="1" applyAlignment="1">
      <alignment horizontal="center" vertical="center" wrapText="1"/>
      <protection/>
    </xf>
    <xf numFmtId="3" fontId="22" fillId="0" borderId="18" xfId="79" applyNumberFormat="1" applyFont="1" applyFill="1" applyBorder="1" applyAlignment="1">
      <alignment horizontal="center" vertical="center" wrapText="1"/>
      <protection/>
    </xf>
    <xf numFmtId="0" fontId="22" fillId="0" borderId="85" xfId="79" applyFont="1" applyFill="1" applyBorder="1" applyAlignment="1">
      <alignment horizontal="center" vertical="center" wrapText="1"/>
      <protection/>
    </xf>
    <xf numFmtId="0" fontId="22" fillId="0" borderId="58" xfId="79" applyFont="1" applyFill="1" applyBorder="1" applyAlignment="1">
      <alignment horizontal="center" vertical="center" wrapText="1"/>
      <protection/>
    </xf>
    <xf numFmtId="0" fontId="22" fillId="0" borderId="86" xfId="79" applyFont="1" applyFill="1" applyBorder="1" applyAlignment="1">
      <alignment horizontal="center" vertical="center" wrapText="1"/>
      <protection/>
    </xf>
    <xf numFmtId="0" fontId="22" fillId="0" borderId="56" xfId="79" applyFont="1" applyFill="1" applyBorder="1" applyAlignment="1">
      <alignment horizontal="center" vertical="center" wrapText="1"/>
      <protection/>
    </xf>
    <xf numFmtId="3" fontId="22" fillId="0" borderId="85" xfId="79" applyNumberFormat="1" applyFont="1" applyFill="1" applyBorder="1" applyAlignment="1">
      <alignment horizontal="center" vertical="center" wrapText="1"/>
      <protection/>
    </xf>
    <xf numFmtId="3" fontId="22" fillId="0" borderId="40" xfId="79" applyNumberFormat="1" applyFont="1" applyFill="1" applyBorder="1" applyAlignment="1">
      <alignment horizontal="center" vertical="center" wrapText="1"/>
      <protection/>
    </xf>
    <xf numFmtId="0" fontId="22" fillId="0" borderId="87" xfId="79" applyFont="1" applyBorder="1" applyAlignment="1">
      <alignment horizontal="center" vertical="center" wrapText="1"/>
      <protection/>
    </xf>
    <xf numFmtId="0" fontId="22" fillId="0" borderId="86" xfId="79" applyFont="1" applyBorder="1" applyAlignment="1">
      <alignment horizontal="center" vertical="center" wrapText="1"/>
      <protection/>
    </xf>
    <xf numFmtId="0" fontId="22" fillId="34" borderId="42" xfId="79" applyFont="1" applyFill="1" applyBorder="1" applyAlignment="1">
      <alignment horizontal="center" vertical="center"/>
      <protection/>
    </xf>
    <xf numFmtId="0" fontId="22" fillId="34" borderId="47" xfId="79" applyFont="1" applyFill="1" applyBorder="1" applyAlignment="1">
      <alignment horizontal="center" vertical="center"/>
      <protection/>
    </xf>
    <xf numFmtId="3" fontId="22" fillId="0" borderId="88" xfId="79" applyNumberFormat="1" applyFont="1" applyFill="1" applyBorder="1" applyAlignment="1">
      <alignment horizontal="center" vertical="center" wrapText="1"/>
      <protection/>
    </xf>
    <xf numFmtId="3" fontId="22" fillId="0" borderId="89" xfId="79" applyNumberFormat="1" applyFont="1" applyFill="1" applyBorder="1" applyAlignment="1">
      <alignment horizontal="center" vertical="center" wrapText="1"/>
      <protection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87" fillId="4" borderId="103" xfId="0" applyFont="1" applyFill="1" applyBorder="1" applyAlignment="1">
      <alignment horizontal="center" vertical="center" wrapText="1"/>
    </xf>
    <xf numFmtId="0" fontId="87" fillId="4" borderId="104" xfId="0" applyFont="1" applyFill="1" applyBorder="1" applyAlignment="1">
      <alignment horizontal="center" vertical="center" wrapText="1"/>
    </xf>
    <xf numFmtId="0" fontId="87" fillId="4" borderId="105" xfId="0" applyFont="1" applyFill="1" applyBorder="1" applyAlignment="1">
      <alignment horizontal="center" vertical="center" wrapText="1"/>
    </xf>
    <xf numFmtId="0" fontId="87" fillId="4" borderId="106" xfId="0" applyFont="1" applyFill="1" applyBorder="1" applyAlignment="1">
      <alignment horizontal="center" vertical="center" wrapText="1"/>
    </xf>
    <xf numFmtId="0" fontId="87" fillId="4" borderId="107" xfId="0" applyFont="1" applyFill="1" applyBorder="1" applyAlignment="1">
      <alignment horizontal="center" vertical="center" wrapText="1"/>
    </xf>
    <xf numFmtId="0" fontId="87" fillId="4" borderId="108" xfId="0" applyFont="1" applyFill="1" applyBorder="1" applyAlignment="1">
      <alignment horizontal="center" vertical="center" wrapText="1"/>
    </xf>
    <xf numFmtId="0" fontId="87" fillId="3" borderId="107" xfId="0" applyFont="1" applyFill="1" applyBorder="1" applyAlignment="1">
      <alignment horizontal="center" vertical="center" wrapText="1"/>
    </xf>
    <xf numFmtId="0" fontId="87" fillId="3" borderId="108" xfId="0" applyFont="1" applyFill="1" applyBorder="1" applyAlignment="1">
      <alignment horizontal="center" vertical="center" wrapText="1"/>
    </xf>
    <xf numFmtId="0" fontId="87" fillId="4" borderId="109" xfId="0" applyFont="1" applyFill="1" applyBorder="1" applyAlignment="1">
      <alignment horizontal="center" vertical="center" wrapText="1"/>
    </xf>
    <xf numFmtId="0" fontId="87" fillId="4" borderId="110" xfId="0" applyFont="1" applyFill="1" applyBorder="1" applyAlignment="1">
      <alignment horizontal="center" vertical="center" wrapText="1"/>
    </xf>
    <xf numFmtId="0" fontId="87" fillId="4" borderId="111" xfId="0" applyFont="1" applyFill="1" applyBorder="1" applyAlignment="1">
      <alignment horizontal="center" vertical="center" wrapText="1"/>
    </xf>
    <xf numFmtId="0" fontId="87" fillId="4" borderId="112" xfId="0" applyFont="1" applyFill="1" applyBorder="1" applyAlignment="1">
      <alignment horizontal="center" vertical="center" wrapText="1"/>
    </xf>
    <xf numFmtId="0" fontId="87" fillId="4" borderId="113" xfId="0" applyFont="1" applyFill="1" applyBorder="1" applyAlignment="1">
      <alignment horizontal="center" vertical="center" wrapText="1"/>
    </xf>
    <xf numFmtId="0" fontId="87" fillId="4" borderId="114" xfId="0" applyFont="1" applyFill="1" applyBorder="1" applyAlignment="1">
      <alignment horizontal="center" vertical="center" wrapText="1"/>
    </xf>
    <xf numFmtId="0" fontId="87" fillId="3" borderId="109" xfId="0" applyFont="1" applyFill="1" applyBorder="1" applyAlignment="1">
      <alignment horizontal="center" vertical="center" wrapText="1"/>
    </xf>
    <xf numFmtId="0" fontId="87" fillId="3" borderId="110" xfId="0" applyFont="1" applyFill="1" applyBorder="1" applyAlignment="1">
      <alignment horizontal="center" vertical="center" wrapText="1"/>
    </xf>
    <xf numFmtId="0" fontId="87" fillId="3" borderId="111" xfId="0" applyFont="1" applyFill="1" applyBorder="1" applyAlignment="1">
      <alignment horizontal="center" vertical="center" wrapText="1"/>
    </xf>
    <xf numFmtId="0" fontId="87" fillId="3" borderId="103" xfId="0" applyFont="1" applyFill="1" applyBorder="1" applyAlignment="1">
      <alignment horizontal="center" vertical="center" wrapText="1"/>
    </xf>
    <xf numFmtId="0" fontId="87" fillId="3" borderId="104" xfId="0" applyFont="1" applyFill="1" applyBorder="1" applyAlignment="1">
      <alignment horizontal="center" vertical="center" wrapText="1"/>
    </xf>
    <xf numFmtId="0" fontId="87" fillId="3" borderId="112" xfId="0" applyFont="1" applyFill="1" applyBorder="1" applyAlignment="1">
      <alignment horizontal="center" vertical="center" wrapText="1"/>
    </xf>
    <xf numFmtId="0" fontId="87" fillId="3" borderId="113" xfId="0" applyFont="1" applyFill="1" applyBorder="1" applyAlignment="1">
      <alignment horizontal="center" vertical="center" wrapText="1"/>
    </xf>
    <xf numFmtId="0" fontId="87" fillId="3" borderId="105" xfId="0" applyFont="1" applyFill="1" applyBorder="1" applyAlignment="1">
      <alignment horizontal="center" vertical="center" wrapText="1"/>
    </xf>
    <xf numFmtId="0" fontId="87" fillId="3" borderId="106" xfId="0" applyFont="1" applyFill="1" applyBorder="1" applyAlignment="1">
      <alignment horizontal="center" vertical="center" wrapText="1"/>
    </xf>
    <xf numFmtId="0" fontId="87" fillId="3" borderId="114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87" fillId="0" borderId="103" xfId="0" applyFont="1" applyBorder="1" applyAlignment="1">
      <alignment horizontal="center" vertical="center" wrapText="1"/>
    </xf>
    <xf numFmtId="0" fontId="87" fillId="0" borderId="104" xfId="0" applyFont="1" applyBorder="1" applyAlignment="1">
      <alignment horizontal="center" vertical="center" wrapText="1"/>
    </xf>
    <xf numFmtId="0" fontId="87" fillId="0" borderId="112" xfId="0" applyFont="1" applyBorder="1" applyAlignment="1">
      <alignment horizontal="center" vertical="center" wrapText="1"/>
    </xf>
    <xf numFmtId="0" fontId="87" fillId="0" borderId="113" xfId="0" applyFont="1" applyBorder="1" applyAlignment="1">
      <alignment horizontal="center" vertical="center" wrapText="1"/>
    </xf>
    <xf numFmtId="0" fontId="87" fillId="0" borderId="105" xfId="0" applyFont="1" applyBorder="1" applyAlignment="1">
      <alignment horizontal="center" vertical="center" wrapText="1"/>
    </xf>
    <xf numFmtId="0" fontId="87" fillId="0" borderId="106" xfId="0" applyFont="1" applyBorder="1" applyAlignment="1">
      <alignment horizontal="center" vertical="center" wrapText="1"/>
    </xf>
    <xf numFmtId="0" fontId="87" fillId="0" borderId="107" xfId="0" applyFont="1" applyBorder="1" applyAlignment="1">
      <alignment horizontal="center" vertical="center" wrapText="1"/>
    </xf>
    <xf numFmtId="0" fontId="87" fillId="0" borderId="114" xfId="0" applyFont="1" applyBorder="1" applyAlignment="1">
      <alignment horizontal="center" vertical="center" wrapText="1"/>
    </xf>
    <xf numFmtId="0" fontId="87" fillId="0" borderId="108" xfId="0" applyFont="1" applyBorder="1" applyAlignment="1">
      <alignment horizontal="center" vertical="center" wrapText="1"/>
    </xf>
    <xf numFmtId="0" fontId="87" fillId="0" borderId="109" xfId="0" applyFont="1" applyBorder="1" applyAlignment="1">
      <alignment horizontal="center" vertical="center" wrapText="1"/>
    </xf>
    <xf numFmtId="0" fontId="87" fillId="0" borderId="110" xfId="0" applyFont="1" applyBorder="1" applyAlignment="1">
      <alignment horizontal="center" vertical="center" wrapText="1"/>
    </xf>
    <xf numFmtId="0" fontId="87" fillId="0" borderId="111" xfId="0" applyFont="1" applyBorder="1" applyAlignment="1">
      <alignment horizontal="center" vertical="center" wrapText="1"/>
    </xf>
    <xf numFmtId="0" fontId="87" fillId="3" borderId="107" xfId="0" applyFont="1" applyFill="1" applyBorder="1" applyAlignment="1">
      <alignment horizontal="center" wrapText="1"/>
    </xf>
    <xf numFmtId="0" fontId="87" fillId="3" borderId="108" xfId="0" applyFont="1" applyFill="1" applyBorder="1" applyAlignment="1">
      <alignment horizontal="center" wrapText="1"/>
    </xf>
    <xf numFmtId="0" fontId="87" fillId="3" borderId="109" xfId="0" applyFont="1" applyFill="1" applyBorder="1" applyAlignment="1">
      <alignment horizontal="center" wrapText="1"/>
    </xf>
    <xf numFmtId="0" fontId="87" fillId="3" borderId="110" xfId="0" applyFont="1" applyFill="1" applyBorder="1" applyAlignment="1">
      <alignment horizontal="center" wrapText="1"/>
    </xf>
    <xf numFmtId="0" fontId="87" fillId="3" borderId="111" xfId="0" applyFont="1" applyFill="1" applyBorder="1" applyAlignment="1">
      <alignment horizontal="center" wrapText="1"/>
    </xf>
    <xf numFmtId="0" fontId="87" fillId="3" borderId="103" xfId="0" applyFont="1" applyFill="1" applyBorder="1" applyAlignment="1">
      <alignment horizontal="center" wrapText="1"/>
    </xf>
    <xf numFmtId="0" fontId="87" fillId="3" borderId="104" xfId="0" applyFont="1" applyFill="1" applyBorder="1" applyAlignment="1">
      <alignment horizontal="center" wrapText="1"/>
    </xf>
    <xf numFmtId="0" fontId="87" fillId="3" borderId="112" xfId="0" applyFont="1" applyFill="1" applyBorder="1" applyAlignment="1">
      <alignment horizontal="center" wrapText="1"/>
    </xf>
    <xf numFmtId="0" fontId="87" fillId="3" borderId="113" xfId="0" applyFont="1" applyFill="1" applyBorder="1" applyAlignment="1">
      <alignment horizontal="center" wrapText="1"/>
    </xf>
    <xf numFmtId="0" fontId="87" fillId="3" borderId="105" xfId="0" applyFont="1" applyFill="1" applyBorder="1" applyAlignment="1">
      <alignment horizontal="center" wrapText="1"/>
    </xf>
    <xf numFmtId="0" fontId="87" fillId="3" borderId="106" xfId="0" applyFont="1" applyFill="1" applyBorder="1" applyAlignment="1">
      <alignment horizontal="center" wrapText="1"/>
    </xf>
    <xf numFmtId="0" fontId="87" fillId="3" borderId="114" xfId="0" applyFont="1" applyFill="1" applyBorder="1" applyAlignment="1">
      <alignment horizontal="center" wrapText="1"/>
    </xf>
    <xf numFmtId="0" fontId="87" fillId="4" borderId="103" xfId="0" applyFont="1" applyFill="1" applyBorder="1" applyAlignment="1">
      <alignment horizontal="center" wrapText="1"/>
    </xf>
    <xf numFmtId="0" fontId="87" fillId="4" borderId="104" xfId="0" applyFont="1" applyFill="1" applyBorder="1" applyAlignment="1">
      <alignment horizontal="center" wrapText="1"/>
    </xf>
    <xf numFmtId="0" fontId="87" fillId="4" borderId="105" xfId="0" applyFont="1" applyFill="1" applyBorder="1" applyAlignment="1">
      <alignment horizontal="center" wrapText="1"/>
    </xf>
    <xf numFmtId="0" fontId="87" fillId="4" borderId="106" xfId="0" applyFont="1" applyFill="1" applyBorder="1" applyAlignment="1">
      <alignment horizontal="center" wrapText="1"/>
    </xf>
    <xf numFmtId="0" fontId="87" fillId="4" borderId="107" xfId="0" applyFont="1" applyFill="1" applyBorder="1" applyAlignment="1">
      <alignment horizontal="center" wrapText="1"/>
    </xf>
    <xf numFmtId="0" fontId="87" fillId="4" borderId="108" xfId="0" applyFont="1" applyFill="1" applyBorder="1" applyAlignment="1">
      <alignment horizontal="center" wrapText="1"/>
    </xf>
    <xf numFmtId="0" fontId="87" fillId="4" borderId="114" xfId="0" applyFont="1" applyFill="1" applyBorder="1" applyAlignment="1">
      <alignment horizontal="center" wrapText="1"/>
    </xf>
    <xf numFmtId="0" fontId="87" fillId="4" borderId="109" xfId="0" applyFont="1" applyFill="1" applyBorder="1" applyAlignment="1">
      <alignment horizontal="center" wrapText="1"/>
    </xf>
    <xf numFmtId="0" fontId="87" fillId="4" borderId="110" xfId="0" applyFont="1" applyFill="1" applyBorder="1" applyAlignment="1">
      <alignment horizontal="center" wrapText="1"/>
    </xf>
    <xf numFmtId="0" fontId="87" fillId="4" borderId="111" xfId="0" applyFont="1" applyFill="1" applyBorder="1" applyAlignment="1">
      <alignment horizontal="center" wrapText="1"/>
    </xf>
    <xf numFmtId="0" fontId="87" fillId="4" borderId="112" xfId="0" applyFont="1" applyFill="1" applyBorder="1" applyAlignment="1">
      <alignment horizontal="center" wrapText="1"/>
    </xf>
    <xf numFmtId="0" fontId="87" fillId="4" borderId="113" xfId="0" applyFont="1" applyFill="1" applyBorder="1" applyAlignment="1">
      <alignment horizontal="center" wrapText="1"/>
    </xf>
    <xf numFmtId="0" fontId="87" fillId="0" borderId="109" xfId="0" applyFont="1" applyBorder="1" applyAlignment="1">
      <alignment horizontal="center" wrapText="1"/>
    </xf>
    <xf numFmtId="0" fontId="87" fillId="0" borderId="110" xfId="0" applyFont="1" applyBorder="1" applyAlignment="1">
      <alignment horizontal="center" wrapText="1"/>
    </xf>
    <xf numFmtId="0" fontId="87" fillId="0" borderId="111" xfId="0" applyFont="1" applyBorder="1" applyAlignment="1">
      <alignment horizontal="center" wrapText="1"/>
    </xf>
    <xf numFmtId="0" fontId="87" fillId="0" borderId="103" xfId="0" applyFont="1" applyBorder="1" applyAlignment="1">
      <alignment horizontal="center" wrapText="1"/>
    </xf>
    <xf numFmtId="0" fontId="87" fillId="0" borderId="104" xfId="0" applyFont="1" applyBorder="1" applyAlignment="1">
      <alignment horizontal="center" wrapText="1"/>
    </xf>
    <xf numFmtId="0" fontId="87" fillId="0" borderId="112" xfId="0" applyFont="1" applyBorder="1" applyAlignment="1">
      <alignment horizontal="center" wrapText="1"/>
    </xf>
    <xf numFmtId="0" fontId="87" fillId="0" borderId="113" xfId="0" applyFont="1" applyBorder="1" applyAlignment="1">
      <alignment horizontal="center" wrapText="1"/>
    </xf>
    <xf numFmtId="0" fontId="87" fillId="0" borderId="105" xfId="0" applyFont="1" applyBorder="1" applyAlignment="1">
      <alignment horizontal="center" wrapText="1"/>
    </xf>
    <xf numFmtId="0" fontId="87" fillId="0" borderId="106" xfId="0" applyFont="1" applyBorder="1" applyAlignment="1">
      <alignment horizontal="center" wrapText="1"/>
    </xf>
    <xf numFmtId="0" fontId="87" fillId="0" borderId="107" xfId="0" applyFont="1" applyBorder="1" applyAlignment="1">
      <alignment horizontal="center" wrapText="1"/>
    </xf>
    <xf numFmtId="0" fontId="87" fillId="0" borderId="114" xfId="0" applyFont="1" applyBorder="1" applyAlignment="1">
      <alignment horizontal="center" wrapText="1"/>
    </xf>
    <xf numFmtId="0" fontId="87" fillId="0" borderId="108" xfId="0" applyFont="1" applyBorder="1" applyAlignment="1">
      <alignment horizontal="center" wrapText="1"/>
    </xf>
  </cellXfs>
  <cellStyles count="144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Aaia?iue" xfId="39"/>
    <cellStyle name="Aaia?iue [0]" xfId="40"/>
    <cellStyle name="Aaia?iue_Налич насел на 1.01.2008" xfId="41"/>
    <cellStyle name="I?ioaioiue" xfId="42"/>
    <cellStyle name="Iau?iue" xfId="43"/>
    <cellStyle name="Normal_Прилож к запр ЦБ №23-29_326 от 060804 " xfId="44"/>
    <cellStyle name="Oeiainiaue" xfId="45"/>
    <cellStyle name="Oeiainiaue [0]" xfId="46"/>
    <cellStyle name="Oeiainiaue_Налич насел на 1.01.200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1" xfId="68"/>
    <cellStyle name="Обычный 11 2" xfId="69"/>
    <cellStyle name="Обычный 117" xfId="70"/>
    <cellStyle name="Обычный 117 2" xfId="71"/>
    <cellStyle name="Обычный 117 2 2" xfId="72"/>
    <cellStyle name="Обычный 117 3" xfId="73"/>
    <cellStyle name="Обычный 13" xfId="74"/>
    <cellStyle name="Обычный 19" xfId="75"/>
    <cellStyle name="Обычный 19 2" xfId="76"/>
    <cellStyle name="Обычный 19 2 2" xfId="77"/>
    <cellStyle name="Обычный 19 3" xfId="78"/>
    <cellStyle name="Обычный 2" xfId="79"/>
    <cellStyle name="Обычный 2 10" xfId="80"/>
    <cellStyle name="Обычный 2 2" xfId="81"/>
    <cellStyle name="Обычный 2 2 13" xfId="82"/>
    <cellStyle name="Обычный 2 2 2" xfId="83"/>
    <cellStyle name="Обычный 2 2 2 2" xfId="84"/>
    <cellStyle name="Обычный 2 2 2 2 2" xfId="85"/>
    <cellStyle name="Обычный 2 2 2 2 2 2" xfId="86"/>
    <cellStyle name="Обычный 2 2 2 2 2 2 2" xfId="87"/>
    <cellStyle name="Обычный 2 2 2 2 2 2 2 2" xfId="88"/>
    <cellStyle name="Обычный 2 2 2 2 2 2 2 2 2" xfId="89"/>
    <cellStyle name="Обычный 2 2 2 2 2 2 2 2 2 2" xfId="90"/>
    <cellStyle name="Обычный 2 2 2 2 2 2 2 3" xfId="91"/>
    <cellStyle name="Обычный 2 2 2 2 2 2 3" xfId="92"/>
    <cellStyle name="Обычный 2 2 2 2 2 2 4" xfId="93"/>
    <cellStyle name="Обычный 2 2 2 2 2 3" xfId="94"/>
    <cellStyle name="Обычный 2 2 2 2 2 3 2" xfId="95"/>
    <cellStyle name="Обычный 2 2 2 2 2 4" xfId="96"/>
    <cellStyle name="Обычный 2 2 2 2 3" xfId="97"/>
    <cellStyle name="Обычный 2 2 2 2 3 2" xfId="98"/>
    <cellStyle name="Обычный 2 2 2 2 4" xfId="99"/>
    <cellStyle name="Обычный 2 2 2 3" xfId="100"/>
    <cellStyle name="Обычный 2 2 2 4" xfId="101"/>
    <cellStyle name="Обычный 2 2 2 4 2" xfId="102"/>
    <cellStyle name="Обычный 2 2 2 5" xfId="103"/>
    <cellStyle name="Обычный 2 2 3" xfId="104"/>
    <cellStyle name="Обычный 2 2 3 2" xfId="105"/>
    <cellStyle name="Обычный 2 2 4" xfId="106"/>
    <cellStyle name="Обычный 2 2 4 2" xfId="107"/>
    <cellStyle name="Обычный 2 2 5" xfId="108"/>
    <cellStyle name="Обычный 2 3" xfId="109"/>
    <cellStyle name="Обычный 2 4" xfId="110"/>
    <cellStyle name="Обычный 2 9" xfId="111"/>
    <cellStyle name="Обычный 220" xfId="112"/>
    <cellStyle name="Обычный 220 2" xfId="113"/>
    <cellStyle name="Обычный 220 2 2" xfId="114"/>
    <cellStyle name="Обычный 220 3" xfId="115"/>
    <cellStyle name="Обычный 25 2" xfId="116"/>
    <cellStyle name="Обычный 26 2" xfId="117"/>
    <cellStyle name="Обычный 3" xfId="118"/>
    <cellStyle name="Обычный 3 2" xfId="119"/>
    <cellStyle name="Обычный 3 2 2" xfId="120"/>
    <cellStyle name="Обычный 3 2 2 2" xfId="121"/>
    <cellStyle name="Обычный 3 2 3" xfId="122"/>
    <cellStyle name="Обычный 38" xfId="123"/>
    <cellStyle name="Обычный 39" xfId="124"/>
    <cellStyle name="Обычный 4" xfId="125"/>
    <cellStyle name="Обычный 46" xfId="126"/>
    <cellStyle name="Обычный 47" xfId="127"/>
    <cellStyle name="Обычный 6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Обычный 9 2 2" xfId="134"/>
    <cellStyle name="Обычный 9 3" xfId="135"/>
    <cellStyle name="Плохой" xfId="136"/>
    <cellStyle name="Пояснение" xfId="137"/>
    <cellStyle name="Примечание" xfId="138"/>
    <cellStyle name="Percent" xfId="139"/>
    <cellStyle name="Процентный 2" xfId="140"/>
    <cellStyle name="Связанная ячейка" xfId="141"/>
    <cellStyle name="Стиль 1 2" xfId="142"/>
    <cellStyle name="Текст предупреждения" xfId="143"/>
    <cellStyle name="Comma" xfId="144"/>
    <cellStyle name="Comma [0]" xfId="145"/>
    <cellStyle name="Финансовый 2" xfId="146"/>
    <cellStyle name="Финансовый 3" xfId="147"/>
    <cellStyle name="Финансовый 3 2" xfId="148"/>
    <cellStyle name="Финансовый 3 2 2" xfId="149"/>
    <cellStyle name="Финансовый 3 3" xfId="150"/>
    <cellStyle name="Финансовый 4" xfId="151"/>
    <cellStyle name="Финансовый 9" xfId="152"/>
    <cellStyle name="Финансовый 9 2" xfId="153"/>
    <cellStyle name="Финансовый 9 2 2" xfId="154"/>
    <cellStyle name="Финансовый 9 3" xfId="155"/>
    <cellStyle name="Хороший" xfId="156"/>
    <cellStyle name="Џђћ–…ќ’ќ›‰" xfId="157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chbiz-32-12\&#1093;&#1080;&#1089;&#1086;&#1073;&#1086;&#1090;&#1083;&#1072;&#1088;\DOCUME~1\TAPILO~1\LOCALS~1\Temp\notes082D4E\2975-&#1085;&#1080;&#1079;&#1086;&#1084;\&#1050;&#1091;&#1085;&#1083;&#1080;&#1082;\2975-28.04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chbiz-32-12\&#1093;&#1080;&#1089;&#1086;&#1073;&#1086;&#1090;&#1083;&#1072;&#1088;\DOCUME~1\TAPILO~1\LOCALS~1\Temp\notes082D4E\1%20&#1048;&#1052;&#1058;&#1048;&#1025;&#1047;&#1051;&#1048;%20&#1050;&#1056;&#1045;&#1044;&#1048;&#1058;&#1051;&#1040;&#1064;%20&#1041;&#1059;&#1051;&#1048;&#1052;&#1048;\1%20&#1058;%20&#1040;%20&#1041;%20&#1051;%20&#1048;%20&#1062;%20&#1040;\&#1054;&#1081;&#1083;&#1080;&#1082;%20&#1084;&#1072;&#1098;&#1083;&#1091;&#1084;&#1086;&#1090;&#1083;&#1072;&#1088;\2019\&#1084;&#1072;&#1088;&#1090;\29.03.2019\&#1048;&#1084;&#1090;&#1080;&#1105;&#1079;&#1083;&#1080;-&#1056;&#1077;&#1089;&#1091;&#1088;&#1089;-&#1050;&#1088;&#1077;&#1076;&#1080;&#1090;-01.03.2019%20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chbiz-32-12\&#1093;&#1080;&#1089;&#1086;&#1073;&#1086;&#1090;&#1083;&#1072;&#1088;\DOCUME~1\TAPILO~1\LOCALS~1\Temp\notes082D4E\&#1041;-&#1076;&#1080;&#1089;&#1082;&#1072;&#1074;-23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chbiz-32-12\&#1093;&#1080;&#1089;&#1086;&#1073;&#1086;&#1090;&#1083;&#1072;&#1088;\DOCUME~1\TAPILO~1\LOCALS~1\Temp\notes082D4E\1%20&#1048;&#1052;&#1058;&#1048;&#1025;&#1047;&#1051;&#1048;%20&#1050;&#1056;&#1045;&#1044;&#1048;&#1058;&#1051;&#1040;&#1064;%20&#1041;&#1059;&#1051;&#1048;&#1052;&#1048;\1%20&#1058;%20&#1040;%20&#1041;%20&#1051;%20&#1048;%20&#1062;%20&#1040;\&#1054;&#1081;&#1083;&#1080;&#1082;%20&#1084;&#1072;&#1098;&#1083;&#1091;&#1084;&#1086;&#1090;&#1083;&#1072;&#1088;\2019\&#1072;&#1087;&#1088;&#1077;&#1083;\01042019\&#1048;&#1084;&#1090;&#1080;&#1105;&#1079;&#1083;&#1080;-&#1056;&#1077;&#1089;&#1091;&#1088;&#1089;-&#1050;&#1088;&#1077;&#1076;&#1080;&#1090;%2001.04.2019-&#1084;&#1080;&#1085;&#1091;&#1089;-18%20&#1084;&#1083;&#1088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07502_18X"/>
      <sheetName val="Номма-ном"/>
      <sheetName val="зайавка"/>
      <sheetName val="зайавка свод"/>
      <sheetName val="кредит"/>
      <sheetName val="кредит свод"/>
      <sheetName val="филиал режа"/>
      <sheetName val="Туман режа"/>
      <sheetName val="банк режа"/>
      <sheetName val="04,04"/>
      <sheetName val="зайавка свод (2)"/>
      <sheetName val="зайавка свод (3)"/>
      <sheetName val="кредит свод (2)"/>
      <sheetName val="режа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нк-кредит"/>
      <sheetName val="худуд-кредит"/>
      <sheetName val="йуналиш"/>
      <sheetName val="банк-ресурс"/>
      <sheetName val="банк-ресурс (Раисга)"/>
      <sheetName val="худуд-ресурс"/>
      <sheetName val="худуд-ресурс (Раисга)"/>
      <sheetName val="база-худуд"/>
      <sheetName val="база-бан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ман (2)"/>
      <sheetName val="кассак бюджет"/>
      <sheetName val="Лист1"/>
    </sheetNames>
    <sheetDataSet>
      <sheetData sheetId="1">
        <row r="5">
          <cell r="D5" t="str">
            <v>Исх остаток</v>
          </cell>
        </row>
        <row r="6">
          <cell r="C6" t="str">
            <v>Код субсчета балансового счета</v>
          </cell>
          <cell r="D6" t="str">
            <v>10101</v>
          </cell>
          <cell r="E6" t="str">
            <v>10102</v>
          </cell>
          <cell r="F6" t="str">
            <v>10103</v>
          </cell>
          <cell r="G6" t="str">
            <v>10107</v>
          </cell>
          <cell r="H6" t="str">
            <v>10109</v>
          </cell>
          <cell r="I6" t="str">
            <v>10111</v>
          </cell>
          <cell r="J6" t="str">
            <v>10113</v>
          </cell>
          <cell r="K6" t="str">
            <v>10196</v>
          </cell>
          <cell r="L6" t="str">
            <v>10198</v>
          </cell>
          <cell r="M6" t="str">
            <v>23212</v>
          </cell>
          <cell r="N6" t="str">
            <v>23214</v>
          </cell>
          <cell r="O6" t="str">
            <v>29849</v>
          </cell>
        </row>
        <row r="7">
          <cell r="C7" t="str">
            <v>Наименование балансового субсчета</v>
          </cell>
          <cell r="D7" t="str">
            <v>Айланма кассадаги накд пуллар</v>
          </cell>
          <cell r="E7" t="str">
            <v>Накд пуллар захираси</v>
          </cell>
          <cell r="F7" t="str">
            <v>Пул алмаштириш шахобчаларидаги накд пуллар</v>
          </cell>
          <cell r="G7" t="str">
            <v>Банкоматлардаги накд пуллар</v>
          </cell>
          <cell r="H7" t="str">
            <v>Йулдаги накд пуллар</v>
          </cell>
          <cell r="I7" t="str">
            <v>Банк биносида жойлашмаган амалиёт (операцион) кассалардаги накд пуллар</v>
          </cell>
          <cell r="J7" t="str">
            <v>Пенсия ва нафакаларни тулаш буйича махсус кассалардаги накд пул маблаглари</v>
          </cell>
          <cell r="K7" t="str">
            <v>Чет эл валютаси сотиб олиш учун МБдан олинган накд пул захираси ва жисм.шахс.дан сотиб олинган чет эл валютаси</v>
          </cell>
          <cell r="L7" t="str">
            <v>Марказий банкка топширилиши лозим булган накд пул захираси</v>
          </cell>
          <cell r="M7" t="str">
            <v>Молия вазирлиги Газначилиги маблаглари</v>
          </cell>
          <cell r="N7" t="str">
            <v>Газначиликнинг худудий булинмалари маблаглари</v>
          </cell>
          <cell r="O7" t="str">
            <v>Пен.ва наф-ларни накд пулда тулаш у-н б. банклардан ол-ши лоз. б-н Пен. ж-си т.(ш.) б-малари том. молия-н маб.</v>
          </cell>
        </row>
        <row r="8">
          <cell r="B8" t="str">
            <v>Наименование отделения банка</v>
          </cell>
        </row>
        <row r="9">
          <cell r="D9">
            <v>15792434600.05</v>
          </cell>
        </row>
        <row r="10">
          <cell r="B10" t="str">
            <v>САМАРКАНД Ш., МАРКАЗИЙ БАНКНИНГ САМАРКАНД ВИЛОЯТ ХИСОБ-КИТОБ КАССА МАРКАЗИ</v>
          </cell>
          <cell r="D10">
            <v>15792434600.05</v>
          </cell>
        </row>
        <row r="11">
          <cell r="D11">
            <v>15812963.99</v>
          </cell>
          <cell r="E11">
            <v>2014500000</v>
          </cell>
          <cell r="F11">
            <v>893835540</v>
          </cell>
          <cell r="G11">
            <v>96340000</v>
          </cell>
          <cell r="H11">
            <v>1230000000</v>
          </cell>
          <cell r="K11">
            <v>3458700000</v>
          </cell>
          <cell r="L11">
            <v>4833600000</v>
          </cell>
          <cell r="M11">
            <v>726118.71</v>
          </cell>
        </row>
        <row r="12">
          <cell r="B12" t="str">
            <v>САМАРКАНД Ш., ТИФ МИЛЛИЙ БАНКИНИНГ САМАРКАНД БУЛИМИ</v>
          </cell>
          <cell r="D12">
            <v>6077768.41</v>
          </cell>
          <cell r="E12">
            <v>1000000000</v>
          </cell>
          <cell r="F12">
            <v>513500000</v>
          </cell>
          <cell r="G12">
            <v>44140000</v>
          </cell>
          <cell r="H12">
            <v>1080000000</v>
          </cell>
          <cell r="K12">
            <v>1000000000</v>
          </cell>
          <cell r="L12">
            <v>1675000000</v>
          </cell>
          <cell r="M12">
            <v>726118.71</v>
          </cell>
        </row>
        <row r="13">
          <cell r="B13" t="str">
            <v>КАТТАКУРГОН Ш., ТИФ МИЛЛИЙ БАНКИНИНГ КАТТАКУРГОН ФИЛИАЛИ</v>
          </cell>
          <cell r="D13">
            <v>957065</v>
          </cell>
          <cell r="E13">
            <v>90000000</v>
          </cell>
          <cell r="F13">
            <v>210204680</v>
          </cell>
          <cell r="H13">
            <v>150000000</v>
          </cell>
          <cell r="K13">
            <v>210000000</v>
          </cell>
          <cell r="L13">
            <v>185100000</v>
          </cell>
        </row>
        <row r="14">
          <cell r="B14" t="str">
            <v>УРГУТ Т., ТИФ МИЛЛИЙ БАНКИНИНГ УРГУТ ФИЛИАЛИ</v>
          </cell>
          <cell r="D14">
            <v>1766100</v>
          </cell>
          <cell r="E14">
            <v>220000000</v>
          </cell>
          <cell r="F14">
            <v>37483860</v>
          </cell>
          <cell r="G14">
            <v>16110000</v>
          </cell>
          <cell r="H14">
            <v>0</v>
          </cell>
          <cell r="K14">
            <v>520000000</v>
          </cell>
          <cell r="L14">
            <v>823000000</v>
          </cell>
        </row>
        <row r="15">
          <cell r="B15" t="str">
            <v>БУЛУНГУР Т., ТИФ МИЛЛИЙ БАНКИНИНГ БУЛУНГУР ФИЛИАЛИ</v>
          </cell>
          <cell r="D15">
            <v>1999210</v>
          </cell>
          <cell r="E15">
            <v>90000000</v>
          </cell>
          <cell r="F15">
            <v>52500000</v>
          </cell>
          <cell r="K15">
            <v>180000000</v>
          </cell>
          <cell r="L15">
            <v>14000000</v>
          </cell>
        </row>
        <row r="16">
          <cell r="B16" t="str">
            <v>ЖОМБОЙ Т., ТИФ МИЛЛИЙ БАНКИНИНГ ЖОМБОЙ ФИЛИАЛИ</v>
          </cell>
          <cell r="D16">
            <v>1994642</v>
          </cell>
          <cell r="E16">
            <v>90000000</v>
          </cell>
          <cell r="F16">
            <v>30147000</v>
          </cell>
          <cell r="H16">
            <v>0</v>
          </cell>
          <cell r="K16">
            <v>148600000</v>
          </cell>
          <cell r="L16">
            <v>100000000</v>
          </cell>
        </row>
        <row r="17">
          <cell r="B17" t="str">
            <v>НУРОБОД Т., ТИФ МИЛЛИЙ БАНКИНИНГ НУРОБОД ФИЛИАЛИ</v>
          </cell>
          <cell r="D17">
            <v>686186.58</v>
          </cell>
          <cell r="E17">
            <v>90000000</v>
          </cell>
          <cell r="F17">
            <v>50000000</v>
          </cell>
          <cell r="H17">
            <v>0</v>
          </cell>
          <cell r="K17">
            <v>763100000</v>
          </cell>
          <cell r="L17">
            <v>1021500000</v>
          </cell>
        </row>
        <row r="18">
          <cell r="B18" t="str">
            <v>ПАСТДАРГОМ Т., ТИФ МИЛЛИЙ БАНКИНИНГ ПАСТДАРГОМ ФИЛИАЛИ</v>
          </cell>
          <cell r="D18">
            <v>796358</v>
          </cell>
          <cell r="E18">
            <v>90000000</v>
          </cell>
          <cell r="F18">
            <v>0</v>
          </cell>
          <cell r="K18">
            <v>537000000</v>
          </cell>
          <cell r="L18">
            <v>715000000</v>
          </cell>
        </row>
        <row r="19">
          <cell r="B19" t="str">
            <v>САМАРКАНД Ш., ТИФ МИЛЛИЙ БАНКИНИНГ РЕГИСТОН ФИЛИАЛИ</v>
          </cell>
          <cell r="D19">
            <v>1535634</v>
          </cell>
          <cell r="E19">
            <v>344500000</v>
          </cell>
          <cell r="F19">
            <v>0</v>
          </cell>
          <cell r="G19">
            <v>36090000</v>
          </cell>
          <cell r="H19">
            <v>0</v>
          </cell>
          <cell r="K19">
            <v>100000000</v>
          </cell>
          <cell r="L19">
            <v>300000000</v>
          </cell>
        </row>
        <row r="20">
          <cell r="D20">
            <v>4901774.32</v>
          </cell>
          <cell r="E20">
            <v>100000000</v>
          </cell>
          <cell r="F20">
            <v>0</v>
          </cell>
          <cell r="H20">
            <v>102495824.02</v>
          </cell>
          <cell r="I20">
            <v>0</v>
          </cell>
          <cell r="K20">
            <v>395000000</v>
          </cell>
          <cell r="L20">
            <v>536400000</v>
          </cell>
        </row>
        <row r="21">
          <cell r="B21" t="str">
            <v>САМАРКАНД Ш., "УЗСАНОАТКУРИЛИШБАНКИ" АТБ САМАРКАНД МИНТАКАВИЙ ФИЛИАЛИ</v>
          </cell>
          <cell r="D21">
            <v>3021291.02</v>
          </cell>
          <cell r="E21">
            <v>80000000</v>
          </cell>
          <cell r="F21">
            <v>0</v>
          </cell>
          <cell r="H21">
            <v>102495824.02</v>
          </cell>
          <cell r="I21">
            <v>0</v>
          </cell>
          <cell r="K21">
            <v>95000000</v>
          </cell>
          <cell r="L21">
            <v>235900000</v>
          </cell>
        </row>
        <row r="22">
          <cell r="B22" t="str">
            <v>САМАРКАНД Ш., "УЗСАНОАТКУРИЛИШБАНКИ" АТБ АМИР TЕМУР ФИЛИАЛИ</v>
          </cell>
          <cell r="D22">
            <v>1880483.3</v>
          </cell>
          <cell r="E22">
            <v>20000000</v>
          </cell>
          <cell r="F22">
            <v>0</v>
          </cell>
          <cell r="H22">
            <v>0</v>
          </cell>
          <cell r="I22">
            <v>0</v>
          </cell>
          <cell r="K22">
            <v>300000000</v>
          </cell>
          <cell r="L22">
            <v>300500000</v>
          </cell>
        </row>
        <row r="23">
          <cell r="D23">
            <v>18137116.32</v>
          </cell>
          <cell r="E23">
            <v>1423300000</v>
          </cell>
          <cell r="F23">
            <v>0</v>
          </cell>
          <cell r="G23">
            <v>244033000</v>
          </cell>
          <cell r="H23">
            <v>0</v>
          </cell>
          <cell r="I23">
            <v>0</v>
          </cell>
          <cell r="K23">
            <v>3556089400</v>
          </cell>
          <cell r="L23">
            <v>4157991000</v>
          </cell>
          <cell r="M23">
            <v>4012217.86</v>
          </cell>
          <cell r="N23">
            <v>64254982.34</v>
          </cell>
        </row>
        <row r="24">
          <cell r="B24" t="str">
            <v>ОКДАРЁ Т., "АГРОБАНК" АТБ ОКДАРЁ ФИЛИАЛИ</v>
          </cell>
          <cell r="D24">
            <v>736554.51</v>
          </cell>
          <cell r="E24">
            <v>90000000</v>
          </cell>
          <cell r="F24">
            <v>0</v>
          </cell>
          <cell r="G24">
            <v>12785000</v>
          </cell>
          <cell r="H24">
            <v>0</v>
          </cell>
          <cell r="I24">
            <v>0</v>
          </cell>
          <cell r="K24">
            <v>389617950</v>
          </cell>
          <cell r="L24">
            <v>278000000</v>
          </cell>
        </row>
        <row r="25">
          <cell r="B25" t="str">
            <v>НАРПАЙ Т., "АГРОБАНК" АТБ НАРПАЙ ФИЛИАЛИ</v>
          </cell>
          <cell r="D25">
            <v>640760.73</v>
          </cell>
          <cell r="E25">
            <v>120000000</v>
          </cell>
          <cell r="F25">
            <v>0</v>
          </cell>
          <cell r="G25">
            <v>25150000</v>
          </cell>
          <cell r="H25">
            <v>0</v>
          </cell>
          <cell r="I25">
            <v>0</v>
          </cell>
          <cell r="K25">
            <v>196643760</v>
          </cell>
          <cell r="L25">
            <v>281500000</v>
          </cell>
          <cell r="N25">
            <v>2800000</v>
          </cell>
        </row>
        <row r="26">
          <cell r="B26" t="str">
            <v>ЖОМБОЙ Т., "АГРОБАНК" АТБ ЖОМБОЙ ФИЛИАЛИ</v>
          </cell>
          <cell r="D26">
            <v>800688.04</v>
          </cell>
          <cell r="E26">
            <v>64800000</v>
          </cell>
          <cell r="F26">
            <v>0</v>
          </cell>
          <cell r="G26">
            <v>20130000</v>
          </cell>
          <cell r="H26">
            <v>0</v>
          </cell>
          <cell r="K26">
            <v>52000000</v>
          </cell>
          <cell r="L26">
            <v>144000000</v>
          </cell>
          <cell r="N26">
            <v>0</v>
          </cell>
        </row>
        <row r="27">
          <cell r="B27" t="str">
            <v>ПАСТДАРГОМ Т., "АГРОБАНК" АТБ ПАСТДАРГОМ ФИЛИАЛИ</v>
          </cell>
          <cell r="D27">
            <v>169065.78</v>
          </cell>
          <cell r="E27">
            <v>90000000</v>
          </cell>
          <cell r="F27">
            <v>0</v>
          </cell>
          <cell r="G27">
            <v>30050000</v>
          </cell>
          <cell r="H27">
            <v>0</v>
          </cell>
          <cell r="I27">
            <v>0</v>
          </cell>
          <cell r="K27">
            <v>197926700</v>
          </cell>
          <cell r="L27">
            <v>80000000</v>
          </cell>
          <cell r="M27">
            <v>2262865</v>
          </cell>
          <cell r="N27">
            <v>4847894</v>
          </cell>
        </row>
        <row r="28">
          <cell r="B28" t="str">
            <v>КАТТАКУРГОН Т., "АГРОБАНК" АТБ ПАЙШАНБА ФИЛИАЛИ</v>
          </cell>
          <cell r="D28">
            <v>985113.72</v>
          </cell>
          <cell r="E28">
            <v>100000000</v>
          </cell>
          <cell r="F28">
            <v>0</v>
          </cell>
          <cell r="G28">
            <v>12710000</v>
          </cell>
          <cell r="H28">
            <v>0</v>
          </cell>
          <cell r="I28">
            <v>0</v>
          </cell>
          <cell r="K28">
            <v>575300000</v>
          </cell>
          <cell r="L28">
            <v>602200000</v>
          </cell>
          <cell r="M28">
            <v>680033.86</v>
          </cell>
          <cell r="N28">
            <v>21092585.01</v>
          </cell>
        </row>
        <row r="29">
          <cell r="B29" t="str">
            <v>САМАРКАНД Ш., "АГРОБАНК" АТБ САМАРКАНД ВИЛОЯТ ХУДУДИЙ ФИЛИАЛИ</v>
          </cell>
          <cell r="D29">
            <v>4968309.23</v>
          </cell>
          <cell r="E29">
            <v>100000000</v>
          </cell>
          <cell r="F29">
            <v>0</v>
          </cell>
          <cell r="G29">
            <v>15000000</v>
          </cell>
          <cell r="H29">
            <v>0</v>
          </cell>
          <cell r="I29">
            <v>0</v>
          </cell>
          <cell r="K29">
            <v>124509750</v>
          </cell>
          <cell r="L29">
            <v>245000000</v>
          </cell>
        </row>
        <row r="30">
          <cell r="B30" t="str">
            <v>САМАРКАНД Ш., "АГРОБАНК" АТБ СИЁБ ФИЛИАЛИ</v>
          </cell>
          <cell r="D30">
            <v>1146539.97</v>
          </cell>
          <cell r="E30">
            <v>55000000</v>
          </cell>
          <cell r="F30">
            <v>0</v>
          </cell>
          <cell r="H30">
            <v>0</v>
          </cell>
          <cell r="K30">
            <v>170000000</v>
          </cell>
          <cell r="L30">
            <v>158000000</v>
          </cell>
        </row>
        <row r="31">
          <cell r="B31" t="str">
            <v>БУЛУНГУР Т., "АГРОБАНК" АТБ БУЛУНГУР ФИЛИАЛИ</v>
          </cell>
          <cell r="D31">
            <v>1579808.67</v>
          </cell>
          <cell r="E31">
            <v>46500000</v>
          </cell>
          <cell r="F31">
            <v>0</v>
          </cell>
          <cell r="G31">
            <v>19505000</v>
          </cell>
          <cell r="H31">
            <v>0</v>
          </cell>
          <cell r="I31">
            <v>0</v>
          </cell>
          <cell r="K31">
            <v>93300000</v>
          </cell>
          <cell r="L31">
            <v>16000000</v>
          </cell>
          <cell r="N31">
            <v>1750000</v>
          </cell>
        </row>
        <row r="32">
          <cell r="B32" t="str">
            <v>НУРОБОД Т., "АГРОБАНК" АТБ НУРОБОД ФИЛИАЛИ</v>
          </cell>
          <cell r="D32">
            <v>368005.42</v>
          </cell>
          <cell r="E32">
            <v>65000000</v>
          </cell>
          <cell r="F32">
            <v>0</v>
          </cell>
          <cell r="H32">
            <v>0</v>
          </cell>
          <cell r="K32">
            <v>138849400</v>
          </cell>
          <cell r="L32">
            <v>311000000</v>
          </cell>
        </row>
        <row r="33">
          <cell r="B33" t="str">
            <v>ПАЙАРИК Т., "АГРОБАНК" АТБ ПАЙАРИК ФИЛИАЛИ</v>
          </cell>
          <cell r="D33">
            <v>520000</v>
          </cell>
          <cell r="F33">
            <v>0</v>
          </cell>
          <cell r="H33">
            <v>0</v>
          </cell>
          <cell r="K33">
            <v>158000000</v>
          </cell>
          <cell r="L33">
            <v>14200000</v>
          </cell>
          <cell r="N33">
            <v>0</v>
          </cell>
        </row>
        <row r="34">
          <cell r="B34" t="str">
            <v>ПАХТАЧИ Т., "АГРОБАНК" АТБ ПАХТАЧИ ФИЛИАЛИ</v>
          </cell>
          <cell r="D34">
            <v>924233.35</v>
          </cell>
          <cell r="E34">
            <v>75000000</v>
          </cell>
          <cell r="F34">
            <v>0</v>
          </cell>
          <cell r="G34">
            <v>10450000</v>
          </cell>
          <cell r="H34">
            <v>0</v>
          </cell>
          <cell r="K34">
            <v>160137070</v>
          </cell>
          <cell r="L34">
            <v>151200000</v>
          </cell>
          <cell r="M34">
            <v>0</v>
          </cell>
          <cell r="N34">
            <v>0</v>
          </cell>
        </row>
        <row r="35">
          <cell r="B35" t="str">
            <v>УРГУТ Т., "АГРОБАНК" АТБ УРГУТ ФИЛИАЛИ</v>
          </cell>
          <cell r="D35">
            <v>564271.77</v>
          </cell>
          <cell r="E35">
            <v>80000000</v>
          </cell>
          <cell r="F35">
            <v>0</v>
          </cell>
          <cell r="G35">
            <v>30105000</v>
          </cell>
          <cell r="H35">
            <v>0</v>
          </cell>
          <cell r="I35">
            <v>0</v>
          </cell>
          <cell r="K35">
            <v>392220500</v>
          </cell>
          <cell r="L35">
            <v>523500000</v>
          </cell>
        </row>
        <row r="36">
          <cell r="B36" t="str">
            <v>ПАСТДАРГОМ Т., "АГРОБАНК" АТБ ГУЗАЛКЕНТ ФИЛИАЛИ</v>
          </cell>
          <cell r="D36">
            <v>322068</v>
          </cell>
          <cell r="E36">
            <v>25000000</v>
          </cell>
          <cell r="F36">
            <v>0</v>
          </cell>
          <cell r="H36">
            <v>0</v>
          </cell>
          <cell r="I36">
            <v>0</v>
          </cell>
          <cell r="K36">
            <v>110000000</v>
          </cell>
          <cell r="L36">
            <v>58000000</v>
          </cell>
          <cell r="N36">
            <v>461603</v>
          </cell>
        </row>
        <row r="37">
          <cell r="B37" t="str">
            <v>ИШТИХОН Т., "АГРОБАНК" АТБ ИШТИХОН ФИЛИАЛИ</v>
          </cell>
          <cell r="D37">
            <v>757315</v>
          </cell>
          <cell r="E37">
            <v>117000000</v>
          </cell>
          <cell r="F37">
            <v>0</v>
          </cell>
          <cell r="G37">
            <v>18568000</v>
          </cell>
          <cell r="H37">
            <v>0</v>
          </cell>
          <cell r="I37">
            <v>0</v>
          </cell>
          <cell r="K37">
            <v>126625300</v>
          </cell>
          <cell r="L37">
            <v>56500000</v>
          </cell>
        </row>
        <row r="38">
          <cell r="B38" t="str">
            <v>КУШРАБОД Т., "АГРОБАНК" АТБ КУШРАБОД ФИЛИАЛИ</v>
          </cell>
          <cell r="D38">
            <v>999965.21</v>
          </cell>
          <cell r="E38">
            <v>50000000</v>
          </cell>
          <cell r="F38">
            <v>0</v>
          </cell>
          <cell r="H38">
            <v>0</v>
          </cell>
          <cell r="K38">
            <v>50000000</v>
          </cell>
          <cell r="L38">
            <v>286791000</v>
          </cell>
          <cell r="N38">
            <v>0</v>
          </cell>
        </row>
        <row r="39">
          <cell r="B39" t="str">
            <v>КАТТАКУРГОН Ш., "АГРОБАНК" АТБ КАТТАКУРГОН ФИЛИАЛИ</v>
          </cell>
          <cell r="D39">
            <v>263399.28</v>
          </cell>
          <cell r="E39">
            <v>85000000</v>
          </cell>
          <cell r="F39">
            <v>0</v>
          </cell>
          <cell r="H39">
            <v>0</v>
          </cell>
          <cell r="K39">
            <v>89214750</v>
          </cell>
          <cell r="L39">
            <v>235000000</v>
          </cell>
          <cell r="M39">
            <v>1069319</v>
          </cell>
          <cell r="N39">
            <v>33302900.33</v>
          </cell>
        </row>
        <row r="40">
          <cell r="B40" t="str">
            <v>ПОЙАРИК Т., "АГРОБАНК" АТБ ЧЕЛАК ФИЛИАЛИ</v>
          </cell>
          <cell r="D40">
            <v>920400</v>
          </cell>
          <cell r="E40">
            <v>80000000</v>
          </cell>
          <cell r="F40">
            <v>0</v>
          </cell>
          <cell r="G40">
            <v>10125000</v>
          </cell>
          <cell r="H40">
            <v>0</v>
          </cell>
          <cell r="K40">
            <v>301744220</v>
          </cell>
          <cell r="L40">
            <v>176100000</v>
          </cell>
        </row>
        <row r="41">
          <cell r="B41" t="str">
            <v>ТОЙЛОК Т., "АГРОБАНК" АТБ ТОЙЛОК ФИЛИАЛИ</v>
          </cell>
          <cell r="D41">
            <v>701354.13</v>
          </cell>
          <cell r="E41">
            <v>90000000</v>
          </cell>
          <cell r="F41">
            <v>0</v>
          </cell>
          <cell r="G41">
            <v>39455000</v>
          </cell>
          <cell r="H41">
            <v>0</v>
          </cell>
          <cell r="I41">
            <v>0</v>
          </cell>
          <cell r="K41">
            <v>150000000</v>
          </cell>
          <cell r="L41">
            <v>182000000</v>
          </cell>
          <cell r="N41">
            <v>0</v>
          </cell>
        </row>
        <row r="42">
          <cell r="B42" t="str">
            <v>САМАРКАНД Т., "АГРОБАНК" АТБ САМАРКАНД ФИЛИАЛИ</v>
          </cell>
          <cell r="D42">
            <v>769263.51</v>
          </cell>
          <cell r="E42">
            <v>90000000</v>
          </cell>
          <cell r="F42">
            <v>0</v>
          </cell>
          <cell r="H42">
            <v>0</v>
          </cell>
          <cell r="I42">
            <v>0</v>
          </cell>
          <cell r="K42">
            <v>80000000</v>
          </cell>
          <cell r="L42">
            <v>359000000</v>
          </cell>
        </row>
        <row r="43">
          <cell r="D43">
            <v>3533836</v>
          </cell>
          <cell r="E43">
            <v>105500000</v>
          </cell>
          <cell r="F43">
            <v>0</v>
          </cell>
          <cell r="H43">
            <v>217025400</v>
          </cell>
          <cell r="K43">
            <v>152090350</v>
          </cell>
          <cell r="L43">
            <v>452800000</v>
          </cell>
        </row>
        <row r="44">
          <cell r="B44" t="str">
            <v>ОКДАРЁ Т., "МИКРОКРЕДИТБАНК" АТБ ЛОИШ ФИЛИАЛИ</v>
          </cell>
          <cell r="D44">
            <v>860336</v>
          </cell>
          <cell r="E44">
            <v>50500000</v>
          </cell>
          <cell r="F44">
            <v>0</v>
          </cell>
          <cell r="H44">
            <v>0</v>
          </cell>
          <cell r="K44">
            <v>43469300</v>
          </cell>
          <cell r="L44">
            <v>150000000</v>
          </cell>
        </row>
        <row r="45">
          <cell r="B45" t="str">
            <v>НАРПАЙ Т., "МИКРОКРЕДИТБАНК" АТБ ОКТОШ ФИЛИАЛИ</v>
          </cell>
          <cell r="D45">
            <v>0</v>
          </cell>
          <cell r="H45">
            <v>29509400</v>
          </cell>
        </row>
        <row r="46">
          <cell r="B46" t="str">
            <v>САМАРКАНД Ш., "МИКРОКРЕДИТБАНК" АТБ САМАРКАНД ВИЛОЯТИ ФИЛИАЛИ</v>
          </cell>
          <cell r="D46">
            <v>1951100</v>
          </cell>
          <cell r="E46">
            <v>30000000</v>
          </cell>
          <cell r="F46">
            <v>0</v>
          </cell>
          <cell r="H46">
            <v>150000000</v>
          </cell>
          <cell r="K46">
            <v>8621050</v>
          </cell>
          <cell r="L46">
            <v>119800000</v>
          </cell>
        </row>
        <row r="47">
          <cell r="B47" t="str">
            <v>ПАХТАЧИ Т., "МИКРОКРЕДИТБАНК" АТБ ЗИЁВУДДИН ФИЛИАЛИ</v>
          </cell>
          <cell r="D47">
            <v>0</v>
          </cell>
          <cell r="H47">
            <v>10683000</v>
          </cell>
        </row>
        <row r="48">
          <cell r="B48" t="str">
            <v>КАТТАКУРГОН Ш., "МИКРОКРЕДИТБАНК" АТБ КАТТАКУРГОН ФИЛИАЛИ</v>
          </cell>
          <cell r="D48">
            <v>0</v>
          </cell>
          <cell r="H48">
            <v>26833000</v>
          </cell>
        </row>
        <row r="49">
          <cell r="B49" t="str">
            <v>ПАСТДАРГОМ Т., "МИКРОКРЕДИТБАНК" АТБ ЖУМА ФИЛИАЛИ</v>
          </cell>
          <cell r="D49">
            <v>722400</v>
          </cell>
          <cell r="E49">
            <v>25000000</v>
          </cell>
          <cell r="F49">
            <v>0</v>
          </cell>
          <cell r="H49">
            <v>0</v>
          </cell>
          <cell r="K49">
            <v>100000000</v>
          </cell>
          <cell r="L49">
            <v>183000000</v>
          </cell>
        </row>
        <row r="50">
          <cell r="D50">
            <v>11659406.58</v>
          </cell>
          <cell r="E50">
            <v>1949641000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642984358</v>
          </cell>
          <cell r="L50">
            <v>7398000000</v>
          </cell>
          <cell r="M50">
            <v>0</v>
          </cell>
          <cell r="O50">
            <v>1644148714.11</v>
          </cell>
        </row>
        <row r="51">
          <cell r="B51" t="str">
            <v>САМАРКАНД Ш., АТ ХАЛК БАНКИ БОГИШАМОЛ ФИЛИАЛИ</v>
          </cell>
          <cell r="D51">
            <v>217313.71</v>
          </cell>
          <cell r="E51">
            <v>84000000</v>
          </cell>
          <cell r="H51">
            <v>0</v>
          </cell>
          <cell r="I51">
            <v>0</v>
          </cell>
          <cell r="L51">
            <v>120000000</v>
          </cell>
        </row>
        <row r="52">
          <cell r="B52" t="str">
            <v>КАТТАКУРГОН Ш., АТ ХАЛК БАНКИ КАТТАКУРГОН ФИЛИАЛИ</v>
          </cell>
          <cell r="D52">
            <v>531200</v>
          </cell>
          <cell r="E52">
            <v>99000000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95376510</v>
          </cell>
          <cell r="L52">
            <v>500000000</v>
          </cell>
          <cell r="O52">
            <v>73949618.6</v>
          </cell>
        </row>
        <row r="53">
          <cell r="B53" t="str">
            <v>ПАЙАРИК Т., АТ ХАЛК БАНКИ ПАЙАРИК ФИЛИАЛИ</v>
          </cell>
          <cell r="D53">
            <v>191300</v>
          </cell>
          <cell r="E53">
            <v>53000000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81603600</v>
          </cell>
          <cell r="L53">
            <v>160000000</v>
          </cell>
          <cell r="O53">
            <v>90466100.1</v>
          </cell>
        </row>
        <row r="54">
          <cell r="B54" t="str">
            <v>БУЛУНГУР Т., АТ ХАЛК БАНКИ БУЛУНГУР ФИЛИАЛИ</v>
          </cell>
          <cell r="D54">
            <v>429110.55</v>
          </cell>
          <cell r="E54">
            <v>20000000</v>
          </cell>
          <cell r="H54">
            <v>0</v>
          </cell>
          <cell r="I54">
            <v>0</v>
          </cell>
          <cell r="L54">
            <v>392000000</v>
          </cell>
          <cell r="O54">
            <v>53903300.4</v>
          </cell>
        </row>
        <row r="55">
          <cell r="B55" t="str">
            <v>ОКДАРЁ Т., АТ ХАЛК БАНКИ ОКДАРЁ ФИЛИАЛИ</v>
          </cell>
          <cell r="D55">
            <v>81000</v>
          </cell>
          <cell r="E55">
            <v>60000000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50000000</v>
          </cell>
          <cell r="L55">
            <v>173000000</v>
          </cell>
          <cell r="O55">
            <v>34712666.74</v>
          </cell>
        </row>
        <row r="56">
          <cell r="B56" t="str">
            <v>ПАСТДАРГОМ Т., АТ ХАЛК БАНКИ ПАСТДАРГОМ ФИЛИАЛИ</v>
          </cell>
          <cell r="D56">
            <v>747509.84</v>
          </cell>
          <cell r="E56">
            <v>74000000</v>
          </cell>
          <cell r="H56">
            <v>0</v>
          </cell>
          <cell r="I56">
            <v>0</v>
          </cell>
          <cell r="J56">
            <v>0</v>
          </cell>
          <cell r="L56">
            <v>240000000</v>
          </cell>
          <cell r="O56">
            <v>38743930.72</v>
          </cell>
        </row>
        <row r="57">
          <cell r="B57" t="str">
            <v>УРГУТ Т., АТ ХАЛК БАНКИ УРГУТ ФИЛИАЛИ</v>
          </cell>
          <cell r="D57">
            <v>118500</v>
          </cell>
          <cell r="E57">
            <v>40000000</v>
          </cell>
          <cell r="H57">
            <v>0</v>
          </cell>
          <cell r="I57">
            <v>0</v>
          </cell>
          <cell r="J57">
            <v>0</v>
          </cell>
          <cell r="L57">
            <v>680000000</v>
          </cell>
          <cell r="O57">
            <v>198149467.43</v>
          </cell>
        </row>
        <row r="58">
          <cell r="B58" t="str">
            <v>НАРПАЙ Т., АТ ХАЛК БАНКИ НАРПАЙ ФИЛИАЛИ</v>
          </cell>
          <cell r="D58">
            <v>636104.62</v>
          </cell>
          <cell r="E58">
            <v>332641000</v>
          </cell>
          <cell r="H58">
            <v>0</v>
          </cell>
          <cell r="I58">
            <v>0</v>
          </cell>
          <cell r="J58">
            <v>0</v>
          </cell>
          <cell r="L58">
            <v>1025000000</v>
          </cell>
          <cell r="O58">
            <v>111452554.12</v>
          </cell>
        </row>
        <row r="59">
          <cell r="B59" t="str">
            <v>ЖОМБОЙ Т., АТ ХАЛК БАНКИ ЖОМБОЙ ФИЛИАЛИ</v>
          </cell>
          <cell r="D59">
            <v>938500</v>
          </cell>
          <cell r="E59">
            <v>30000000</v>
          </cell>
          <cell r="H59">
            <v>0</v>
          </cell>
          <cell r="I59">
            <v>0</v>
          </cell>
          <cell r="J59">
            <v>0</v>
          </cell>
          <cell r="L59">
            <v>391000000</v>
          </cell>
          <cell r="O59">
            <v>58981764.92</v>
          </cell>
        </row>
        <row r="60">
          <cell r="B60" t="str">
            <v>ПАХТАЧИ Т., АТ ХАЛК БАНКИ ПАХТАЧИ ФИЛИАЛИ</v>
          </cell>
          <cell r="D60">
            <v>476595.21</v>
          </cell>
          <cell r="E60">
            <v>25000000</v>
          </cell>
          <cell r="H60">
            <v>0</v>
          </cell>
          <cell r="I60">
            <v>0</v>
          </cell>
          <cell r="L60">
            <v>907000000</v>
          </cell>
          <cell r="O60">
            <v>17608287.14</v>
          </cell>
        </row>
        <row r="61">
          <cell r="B61" t="str">
            <v>САМАРКАНД Т., АТ ХАЛК БАНКИ САМАРКАНД ФИЛИАЛИ</v>
          </cell>
          <cell r="D61">
            <v>853630.0700000001</v>
          </cell>
          <cell r="E61">
            <v>81000000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160000000</v>
          </cell>
          <cell r="L61">
            <v>0</v>
          </cell>
          <cell r="O61">
            <v>109391273.51</v>
          </cell>
        </row>
        <row r="62">
          <cell r="B62" t="str">
            <v>ИШТИХОН Т., АТ ХАЛК БАНКИ ИШТИХОН ФИЛИАЛИ</v>
          </cell>
          <cell r="D62">
            <v>919100</v>
          </cell>
          <cell r="E62">
            <v>78000000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61392990</v>
          </cell>
          <cell r="L62">
            <v>580000000</v>
          </cell>
          <cell r="O62">
            <v>83166183.22</v>
          </cell>
        </row>
        <row r="63">
          <cell r="B63" t="str">
            <v>САМАРКАНД Ш., АТ ХАЛК БАНКИ TЕМИРЙУЛ ФИЛИАЛИ</v>
          </cell>
          <cell r="D63">
            <v>872287.48</v>
          </cell>
          <cell r="E63">
            <v>35000000</v>
          </cell>
          <cell r="H63">
            <v>0</v>
          </cell>
          <cell r="I63">
            <v>0</v>
          </cell>
          <cell r="L63">
            <v>240000000</v>
          </cell>
        </row>
        <row r="64">
          <cell r="B64" t="str">
            <v>КАТТАКУРГОН Т., АТ ХАЛК БАНКИ ПАЙШАНБА ФИЛИАЛИ</v>
          </cell>
          <cell r="D64">
            <v>186946.95</v>
          </cell>
          <cell r="E64">
            <v>40000000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6772500</v>
          </cell>
          <cell r="L64">
            <v>546000000</v>
          </cell>
          <cell r="O64">
            <v>80442443.71</v>
          </cell>
        </row>
        <row r="65">
          <cell r="B65" t="str">
            <v>САМАРКАНД Ш., АТ ХАЛК БАНКИ СИЁБ ФИЛИАЛИ</v>
          </cell>
          <cell r="D65">
            <v>700500</v>
          </cell>
          <cell r="E65">
            <v>39000000</v>
          </cell>
          <cell r="F65">
            <v>0</v>
          </cell>
          <cell r="H65">
            <v>0</v>
          </cell>
          <cell r="I65">
            <v>0</v>
          </cell>
          <cell r="K65">
            <v>37838758</v>
          </cell>
          <cell r="L65">
            <v>50000000</v>
          </cell>
        </row>
        <row r="66">
          <cell r="B66" t="str">
            <v>КУШРАБОД Т., АТ ХАЛК БАНКИ КУШРАБОД ФИЛИАЛИ</v>
          </cell>
          <cell r="D66">
            <v>177940.02</v>
          </cell>
          <cell r="E66">
            <v>55000000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100000000</v>
          </cell>
          <cell r="L66">
            <v>286000000</v>
          </cell>
          <cell r="O66">
            <v>43154249.61</v>
          </cell>
        </row>
        <row r="67">
          <cell r="B67" t="str">
            <v>НУРОБОД Т., АТ ХАЛК БАНКИ НУРОБОД ФИЛИАЛИ</v>
          </cell>
          <cell r="D67">
            <v>969600</v>
          </cell>
          <cell r="E67">
            <v>20000000</v>
          </cell>
          <cell r="H67">
            <v>0</v>
          </cell>
          <cell r="I67">
            <v>0</v>
          </cell>
          <cell r="J67">
            <v>0</v>
          </cell>
          <cell r="L67">
            <v>348000000</v>
          </cell>
          <cell r="O67">
            <v>44239477.35</v>
          </cell>
        </row>
        <row r="68">
          <cell r="B68" t="str">
            <v>ПОЙАРИК Т., АТ ХАЛК БАНКИ ЧЕЛАК ФИЛИАЛИ</v>
          </cell>
          <cell r="D68">
            <v>938700</v>
          </cell>
          <cell r="E68">
            <v>30000000</v>
          </cell>
          <cell r="H68">
            <v>0</v>
          </cell>
          <cell r="I68">
            <v>0</v>
          </cell>
          <cell r="L68">
            <v>236000000</v>
          </cell>
        </row>
        <row r="69">
          <cell r="B69" t="str">
            <v>ТОЙЛОК Т., АТ ХАЛК БАНКИ TОЙЛОК ФИЛИАЛИ</v>
          </cell>
          <cell r="D69">
            <v>163953.96</v>
          </cell>
          <cell r="E69">
            <v>40000000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50000000</v>
          </cell>
          <cell r="L69">
            <v>374000000</v>
          </cell>
          <cell r="O69">
            <v>38753956.75</v>
          </cell>
        </row>
        <row r="70">
          <cell r="B70" t="str">
            <v>САМАРКАНД Ш., АТ ХАЛК БАНКИ САМАРКАНД ВИЛОЯТ ФИЛИАЛИ</v>
          </cell>
          <cell r="D70">
            <v>1509614.17</v>
          </cell>
          <cell r="E70">
            <v>714000000</v>
          </cell>
          <cell r="H70">
            <v>0</v>
          </cell>
          <cell r="I70">
            <v>0</v>
          </cell>
          <cell r="J70">
            <v>0</v>
          </cell>
          <cell r="L70">
            <v>150000000</v>
          </cell>
          <cell r="M70">
            <v>0</v>
          </cell>
          <cell r="O70">
            <v>567033439.79</v>
          </cell>
        </row>
        <row r="71">
          <cell r="D71">
            <v>3650223.64</v>
          </cell>
          <cell r="E71">
            <v>862142000</v>
          </cell>
          <cell r="F71">
            <v>0</v>
          </cell>
          <cell r="G71">
            <v>15000</v>
          </cell>
          <cell r="H71">
            <v>0</v>
          </cell>
          <cell r="I71">
            <v>0</v>
          </cell>
          <cell r="K71">
            <v>475217900</v>
          </cell>
          <cell r="L71">
            <v>559000000</v>
          </cell>
        </row>
        <row r="72">
          <cell r="B72" t="str">
            <v>САМАРКАНД Ш., ЧЕТ ЭЛ КАПИТАЛИ ИШТИРОКИДАГИ "САВДОГАР" АТБ САМАРКАНД ВИЛ.ФИЛИАЛИ</v>
          </cell>
          <cell r="D72">
            <v>1879927</v>
          </cell>
          <cell r="E72">
            <v>635000000</v>
          </cell>
          <cell r="F72">
            <v>0</v>
          </cell>
          <cell r="G72">
            <v>15000</v>
          </cell>
          <cell r="I72">
            <v>0</v>
          </cell>
          <cell r="K72">
            <v>217900</v>
          </cell>
        </row>
        <row r="73">
          <cell r="B73" t="str">
            <v>УРГУТ Т., ЧЕТ ЭЛ КАПИТАЛИ ИШТИРОКИДАГИ "САВДОГАР" АТБ УРГУТ ФИЛИАЛИ</v>
          </cell>
          <cell r="D73">
            <v>674000</v>
          </cell>
          <cell r="E73">
            <v>50000000</v>
          </cell>
          <cell r="F73">
            <v>0</v>
          </cell>
          <cell r="K73">
            <v>150000000</v>
          </cell>
          <cell r="L73">
            <v>259000000</v>
          </cell>
        </row>
        <row r="74">
          <cell r="B74" t="str">
            <v>САМАРКАНД Т., ЧЕТ ЭЛ КАПИТАЛИ ИШТИРОКИДАГИ "САВДОГАР" АТБ УЛУГБЕК ФИЛИАЛИ</v>
          </cell>
          <cell r="D74">
            <v>96985.64</v>
          </cell>
          <cell r="E74">
            <v>97000000</v>
          </cell>
          <cell r="F74">
            <v>0</v>
          </cell>
          <cell r="H74">
            <v>0</v>
          </cell>
          <cell r="I74">
            <v>0</v>
          </cell>
          <cell r="K74">
            <v>100000000</v>
          </cell>
          <cell r="L74">
            <v>300000000</v>
          </cell>
        </row>
        <row r="75">
          <cell r="B75" t="str">
            <v>ИШТИХОН Т., ЧЕТ ЭЛ КАПИТАЛИ ИШТИРОКИДАГИ "САВДОГАР" АТБ ИШТИХОН ФИЛИАЛИ</v>
          </cell>
          <cell r="D75">
            <v>999311</v>
          </cell>
          <cell r="E75">
            <v>80142000</v>
          </cell>
          <cell r="F75">
            <v>0</v>
          </cell>
          <cell r="K75">
            <v>225000000</v>
          </cell>
          <cell r="L75">
            <v>0</v>
          </cell>
        </row>
        <row r="76">
          <cell r="D76">
            <v>5660668.4</v>
          </cell>
          <cell r="E76">
            <v>948400000</v>
          </cell>
          <cell r="F76">
            <v>0</v>
          </cell>
          <cell r="H76">
            <v>688960</v>
          </cell>
          <cell r="I76">
            <v>0</v>
          </cell>
          <cell r="K76">
            <v>270860700</v>
          </cell>
          <cell r="L76">
            <v>650000000</v>
          </cell>
        </row>
        <row r="77">
          <cell r="B77" t="str">
            <v>САМАРКАНД Ш., АТБ "КИШЛОК КУРИЛИШ БАНК"НИНГ САМАРКАНД МИНТАКАВИЙ ФИЛИАЛИ</v>
          </cell>
          <cell r="D77">
            <v>4666544.71</v>
          </cell>
          <cell r="E77">
            <v>97000000</v>
          </cell>
          <cell r="F77">
            <v>0</v>
          </cell>
          <cell r="H77">
            <v>0</v>
          </cell>
          <cell r="I77">
            <v>0</v>
          </cell>
          <cell r="K77">
            <v>200000000</v>
          </cell>
          <cell r="L77">
            <v>400000000</v>
          </cell>
        </row>
        <row r="78">
          <cell r="B78" t="str">
            <v>КАТТАКУРГОН Ш., АТБ "КИШЛОК КУРИЛИШ БАНК"НИНГ КАТТАКУРГОН ФИЛИАЛИ</v>
          </cell>
          <cell r="D78">
            <v>994123.6900000001</v>
          </cell>
          <cell r="E78">
            <v>851400000</v>
          </cell>
          <cell r="F78">
            <v>0</v>
          </cell>
          <cell r="H78">
            <v>688960</v>
          </cell>
          <cell r="I78">
            <v>0</v>
          </cell>
          <cell r="K78">
            <v>70860700</v>
          </cell>
          <cell r="L78">
            <v>250000000</v>
          </cell>
        </row>
        <row r="79">
          <cell r="D79">
            <v>4432801.26</v>
          </cell>
          <cell r="E79">
            <v>110000000</v>
          </cell>
          <cell r="F79">
            <v>0</v>
          </cell>
          <cell r="H79">
            <v>47454000</v>
          </cell>
          <cell r="I79">
            <v>0</v>
          </cell>
          <cell r="K79">
            <v>715802870</v>
          </cell>
          <cell r="M79">
            <v>0</v>
          </cell>
        </row>
        <row r="80">
          <cell r="B80" t="str">
            <v>САМАРКАНД Ш., "ТУРОНБАНК" АТ БАНКИНИНГ САМАРКАНД ФИЛИАЛИ</v>
          </cell>
          <cell r="D80">
            <v>4432801.26</v>
          </cell>
          <cell r="E80">
            <v>110000000</v>
          </cell>
          <cell r="F80">
            <v>0</v>
          </cell>
          <cell r="H80">
            <v>47454000</v>
          </cell>
          <cell r="I80">
            <v>0</v>
          </cell>
          <cell r="K80">
            <v>715802870</v>
          </cell>
          <cell r="M80">
            <v>0</v>
          </cell>
        </row>
        <row r="81">
          <cell r="D81">
            <v>2258465.94</v>
          </cell>
          <cell r="E81">
            <v>774000000</v>
          </cell>
          <cell r="F81">
            <v>0</v>
          </cell>
          <cell r="H81">
            <v>0</v>
          </cell>
          <cell r="I81">
            <v>0</v>
          </cell>
          <cell r="K81">
            <v>970646280</v>
          </cell>
          <cell r="L81">
            <v>905000000</v>
          </cell>
        </row>
        <row r="82">
          <cell r="B82" t="str">
            <v>САМАРКАНД Ш., ЧЕТ ЭЛ КАПИТАЛИ ИШТИРОКИДАГИ "HAMKORBANK" АТБ САМАРКАНД ФИЛИАЛИ</v>
          </cell>
          <cell r="D82">
            <v>1091616</v>
          </cell>
          <cell r="E82">
            <v>686000000</v>
          </cell>
          <cell r="F82">
            <v>0</v>
          </cell>
          <cell r="H82">
            <v>0</v>
          </cell>
          <cell r="I82">
            <v>0</v>
          </cell>
          <cell r="K82">
            <v>782000000</v>
          </cell>
          <cell r="L82">
            <v>702000000</v>
          </cell>
        </row>
        <row r="83">
          <cell r="B83" t="str">
            <v>САМАРКАНД Ш., ЧЕТ ЭЛ КАПИТАЛИ ИШТИРОКИДАГИ "HAMKORBANK" АТБ БОГИШАМОЛ ФИЛИАЛИ</v>
          </cell>
          <cell r="D83">
            <v>1166849.94</v>
          </cell>
          <cell r="E83">
            <v>88000000</v>
          </cell>
          <cell r="F83">
            <v>0</v>
          </cell>
          <cell r="H83">
            <v>0</v>
          </cell>
          <cell r="I83">
            <v>0</v>
          </cell>
          <cell r="K83">
            <v>188646280</v>
          </cell>
          <cell r="L83">
            <v>203000000</v>
          </cell>
        </row>
        <row r="84">
          <cell r="D84">
            <v>11364795.35</v>
          </cell>
          <cell r="E84">
            <v>667200000</v>
          </cell>
          <cell r="F84">
            <v>0</v>
          </cell>
          <cell r="H84">
            <v>105000</v>
          </cell>
          <cell r="I84">
            <v>0</v>
          </cell>
          <cell r="K84">
            <v>619907440</v>
          </cell>
          <cell r="L84">
            <v>789000000</v>
          </cell>
          <cell r="M84">
            <v>3358350.32</v>
          </cell>
          <cell r="N84">
            <v>16955998.63</v>
          </cell>
        </row>
        <row r="85">
          <cell r="B85" t="str">
            <v>САМАРКАНД Ш., "АСАКА" АТ БАНКИ САМАРКАНД ВИЛОЯТ ФИЛИАЛИ</v>
          </cell>
          <cell r="D85">
            <v>5394485.44</v>
          </cell>
          <cell r="E85">
            <v>601200000</v>
          </cell>
          <cell r="F85">
            <v>0</v>
          </cell>
          <cell r="H85">
            <v>105000</v>
          </cell>
          <cell r="I85">
            <v>0</v>
          </cell>
          <cell r="K85">
            <v>400000000</v>
          </cell>
          <cell r="L85">
            <v>200000000</v>
          </cell>
          <cell r="M85">
            <v>3358350.32</v>
          </cell>
          <cell r="N85">
            <v>16955998.63</v>
          </cell>
        </row>
        <row r="86">
          <cell r="B86" t="str">
            <v>САМАРКАНД Ш., "АСАКА" АТ БАНКИ АФРОСИЁБ ФИЛИАЛИ</v>
          </cell>
          <cell r="D86">
            <v>5970309.91</v>
          </cell>
          <cell r="E86">
            <v>66000000</v>
          </cell>
          <cell r="F86">
            <v>0</v>
          </cell>
          <cell r="H86">
            <v>0</v>
          </cell>
          <cell r="I86">
            <v>0</v>
          </cell>
          <cell r="K86">
            <v>219907440</v>
          </cell>
          <cell r="L86">
            <v>589000000</v>
          </cell>
        </row>
        <row r="87">
          <cell r="D87">
            <v>7111312.78</v>
          </cell>
          <cell r="E87">
            <v>800000000</v>
          </cell>
          <cell r="F87">
            <v>400000000</v>
          </cell>
          <cell r="G87">
            <v>73215000</v>
          </cell>
          <cell r="H87">
            <v>0</v>
          </cell>
          <cell r="I87">
            <v>0</v>
          </cell>
          <cell r="L87">
            <v>599000000</v>
          </cell>
          <cell r="M87">
            <v>2069801</v>
          </cell>
        </row>
        <row r="88">
          <cell r="B88" t="str">
            <v>САМАРКАНД Ш., "ИПАК ЙУЛИ" АИТ БАНКИНИНГ УМАР МИНТАКАВИЙ ФИЛИАЛИ</v>
          </cell>
          <cell r="D88">
            <v>7111312.78</v>
          </cell>
          <cell r="E88">
            <v>800000000</v>
          </cell>
          <cell r="F88">
            <v>400000000</v>
          </cell>
          <cell r="G88">
            <v>73215000</v>
          </cell>
          <cell r="H88">
            <v>0</v>
          </cell>
          <cell r="I88">
            <v>0</v>
          </cell>
          <cell r="L88">
            <v>599000000</v>
          </cell>
          <cell r="M88">
            <v>2069801</v>
          </cell>
        </row>
        <row r="89">
          <cell r="D89">
            <v>1666220.6800000002</v>
          </cell>
          <cell r="E89">
            <v>2575000000</v>
          </cell>
          <cell r="F89">
            <v>0</v>
          </cell>
          <cell r="H89">
            <v>0</v>
          </cell>
          <cell r="I89">
            <v>0</v>
          </cell>
          <cell r="L89">
            <v>0</v>
          </cell>
        </row>
        <row r="90">
          <cell r="B90" t="str">
            <v>САМАРКАНД Ш., "ТРАСТБАНК" ХА БАНКИНИНГ САМАРКАНД ФИЛИАЛИ</v>
          </cell>
          <cell r="D90">
            <v>1666220.6800000002</v>
          </cell>
          <cell r="E90">
            <v>2575000000</v>
          </cell>
          <cell r="F90">
            <v>0</v>
          </cell>
          <cell r="H90">
            <v>0</v>
          </cell>
          <cell r="I90">
            <v>0</v>
          </cell>
          <cell r="L90">
            <v>0</v>
          </cell>
        </row>
        <row r="91">
          <cell r="D91">
            <v>2738715.5</v>
          </cell>
          <cell r="E91">
            <v>484200000</v>
          </cell>
          <cell r="F91">
            <v>0</v>
          </cell>
          <cell r="H91">
            <v>2040500</v>
          </cell>
          <cell r="I91">
            <v>0</v>
          </cell>
          <cell r="K91">
            <v>300000000</v>
          </cell>
          <cell r="L91">
            <v>0</v>
          </cell>
        </row>
        <row r="92">
          <cell r="B92" t="str">
            <v>САМАРКАНД Ш., АТ "АЛОКАБАНК" САМАРКАНД ФИЛИАЛИ</v>
          </cell>
          <cell r="D92">
            <v>2738715.5</v>
          </cell>
          <cell r="E92">
            <v>484200000</v>
          </cell>
          <cell r="F92">
            <v>0</v>
          </cell>
          <cell r="H92">
            <v>2040500</v>
          </cell>
          <cell r="I92">
            <v>0</v>
          </cell>
          <cell r="K92">
            <v>300000000</v>
          </cell>
          <cell r="L92">
            <v>0</v>
          </cell>
        </row>
        <row r="93">
          <cell r="D93">
            <v>9002396.95</v>
          </cell>
          <cell r="E93">
            <v>220000000</v>
          </cell>
          <cell r="F93">
            <v>0</v>
          </cell>
          <cell r="H93">
            <v>776761798.55</v>
          </cell>
          <cell r="I93">
            <v>0</v>
          </cell>
          <cell r="K93">
            <v>580000000</v>
          </cell>
          <cell r="L93">
            <v>1883300000</v>
          </cell>
          <cell r="N93">
            <v>70390781.45</v>
          </cell>
        </row>
        <row r="94">
          <cell r="B94" t="str">
            <v>САМАРКАНД Ш., "ИПОТЕКА-БАНК" АТИБ "КУК САРОЙ" ФИЛИАЛИ</v>
          </cell>
          <cell r="D94">
            <v>1995091.37</v>
          </cell>
          <cell r="E94">
            <v>50000000</v>
          </cell>
          <cell r="F94">
            <v>0</v>
          </cell>
          <cell r="H94">
            <v>312315176</v>
          </cell>
          <cell r="I94">
            <v>0</v>
          </cell>
          <cell r="K94">
            <v>80000000</v>
          </cell>
          <cell r="L94">
            <v>387300000</v>
          </cell>
        </row>
        <row r="95">
          <cell r="B95" t="str">
            <v>САМАРКАНД Ш., "ИПОТЕКА-БАНК" АТИБ САМАРКАНД ВИЛОЯТ ФИЛИАЛИ</v>
          </cell>
          <cell r="D95">
            <v>7007305.58</v>
          </cell>
          <cell r="E95">
            <v>170000000</v>
          </cell>
          <cell r="F95">
            <v>0</v>
          </cell>
          <cell r="H95">
            <v>464446622.55</v>
          </cell>
          <cell r="I95">
            <v>0</v>
          </cell>
          <cell r="K95">
            <v>500000000</v>
          </cell>
          <cell r="L95">
            <v>1496000000</v>
          </cell>
          <cell r="N95">
            <v>70390781.45</v>
          </cell>
        </row>
        <row r="96">
          <cell r="D96">
            <v>1718962.57</v>
          </cell>
          <cell r="E96">
            <v>65000000</v>
          </cell>
          <cell r="F96">
            <v>240000000</v>
          </cell>
          <cell r="H96">
            <v>0</v>
          </cell>
          <cell r="I96">
            <v>0</v>
          </cell>
          <cell r="K96">
            <v>250000000</v>
          </cell>
          <cell r="L96">
            <v>769000000</v>
          </cell>
        </row>
        <row r="97">
          <cell r="B97" t="str">
            <v>САМАРКАНД Ш., "КАПИТАЛБАНК" АТ БАНКИНИНГ САМАРКАНД ФИЛИАЛИ</v>
          </cell>
          <cell r="D97">
            <v>1718962.57</v>
          </cell>
          <cell r="E97">
            <v>65000000</v>
          </cell>
          <cell r="F97">
            <v>240000000</v>
          </cell>
          <cell r="H97">
            <v>0</v>
          </cell>
          <cell r="I97">
            <v>0</v>
          </cell>
          <cell r="K97">
            <v>250000000</v>
          </cell>
          <cell r="L97">
            <v>769000000</v>
          </cell>
        </row>
        <row r="98">
          <cell r="D98">
            <v>1427385.1</v>
          </cell>
          <cell r="E98">
            <v>640000000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САМАРКАНД Ш., "INVEST FINANCE BANK" АТ БАНКИНИНГ САМАРКАНД ВИЛОЯТ ФИЛИАЛИ</v>
          </cell>
          <cell r="D99">
            <v>1427385.1</v>
          </cell>
          <cell r="E99">
            <v>640000000</v>
          </cell>
          <cell r="F99">
            <v>0</v>
          </cell>
          <cell r="H99">
            <v>0</v>
          </cell>
          <cell r="I99">
            <v>0</v>
          </cell>
        </row>
        <row r="100">
          <cell r="D100">
            <v>1914600</v>
          </cell>
          <cell r="E100">
            <v>953500000</v>
          </cell>
          <cell r="F100">
            <v>0</v>
          </cell>
          <cell r="G100">
            <v>39375000</v>
          </cell>
          <cell r="H100">
            <v>0</v>
          </cell>
          <cell r="L100">
            <v>300000000</v>
          </cell>
        </row>
        <row r="101">
          <cell r="B101" t="str">
            <v>САМАРКАНД Ш., "ASIA ALLIANCE BANK" АТБ САМАРКАНД ФИЛИАЛИ</v>
          </cell>
          <cell r="D101">
            <v>1914600</v>
          </cell>
          <cell r="E101">
            <v>953500000</v>
          </cell>
          <cell r="F101">
            <v>0</v>
          </cell>
          <cell r="G101">
            <v>39375000</v>
          </cell>
          <cell r="H101">
            <v>0</v>
          </cell>
          <cell r="L101">
            <v>300000000</v>
          </cell>
        </row>
        <row r="102">
          <cell r="D102">
            <v>790129.9500000001</v>
          </cell>
          <cell r="E102">
            <v>16389700000</v>
          </cell>
          <cell r="F102">
            <v>67916020</v>
          </cell>
          <cell r="H102">
            <v>0</v>
          </cell>
          <cell r="I102">
            <v>0</v>
          </cell>
          <cell r="L102">
            <v>943000000</v>
          </cell>
        </row>
        <row r="103">
          <cell r="B103" t="str">
            <v>САМАРКАНД Ш., "ОРИЕНТ ФИНАНС" ХАТБ САМАРКАНД ФИЛИАЛИ</v>
          </cell>
          <cell r="D103">
            <v>790129.9500000001</v>
          </cell>
          <cell r="E103">
            <v>16389700000</v>
          </cell>
          <cell r="F103">
            <v>67916020</v>
          </cell>
          <cell r="H103">
            <v>0</v>
          </cell>
          <cell r="I103">
            <v>0</v>
          </cell>
          <cell r="L103">
            <v>943000000</v>
          </cell>
        </row>
        <row r="104">
          <cell r="B104" t="str">
            <v>Жами</v>
          </cell>
          <cell r="D104">
            <v>15900216375.38</v>
          </cell>
          <cell r="E104">
            <v>31082083000</v>
          </cell>
          <cell r="F104">
            <v>1601751560</v>
          </cell>
          <cell r="G104">
            <v>452978000</v>
          </cell>
          <cell r="H104">
            <v>2376571482.57</v>
          </cell>
          <cell r="I104">
            <v>0</v>
          </cell>
          <cell r="J104">
            <v>0</v>
          </cell>
          <cell r="K104">
            <v>12387299298</v>
          </cell>
          <cell r="L104">
            <v>24776091000</v>
          </cell>
          <cell r="M104">
            <v>10166487.89</v>
          </cell>
          <cell r="N104">
            <v>151601762.42</v>
          </cell>
          <cell r="O104">
            <v>1644148714.11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худуд-кредит"/>
      <sheetName val="банк-кредит"/>
      <sheetName val="тел"/>
      <sheetName val="худуд-ресурс (+252 млр)"/>
      <sheetName val="банк-ресурс (+252 млрд)"/>
      <sheetName val="худуд-март"/>
      <sheetName val="банк-ма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40" zoomScaleNormal="40" zoomScaleSheetLayoutView="55" zoomScalePageLayoutView="0" workbookViewId="0" topLeftCell="A1">
      <selection activeCell="C15" sqref="C15"/>
    </sheetView>
  </sheetViews>
  <sheetFormatPr defaultColWidth="9.140625" defaultRowHeight="15"/>
  <cols>
    <col min="1" max="1" width="9.421875" style="155" customWidth="1"/>
    <col min="2" max="2" width="38.00390625" style="155" customWidth="1"/>
    <col min="3" max="3" width="28.28125" style="155" customWidth="1"/>
    <col min="4" max="4" width="43.7109375" style="155" customWidth="1"/>
    <col min="5" max="16384" width="9.140625" style="155" customWidth="1"/>
  </cols>
  <sheetData>
    <row r="1" spans="1:4" s="315" customFormat="1" ht="195" customHeight="1">
      <c r="A1" s="337" t="s">
        <v>153</v>
      </c>
      <c r="B1" s="316"/>
      <c r="C1" s="314"/>
      <c r="D1" s="314"/>
    </row>
    <row r="2" spans="1:4" s="156" customFormat="1" ht="32.25" customHeight="1">
      <c r="A2" s="312"/>
      <c r="B2" s="317" t="s">
        <v>152</v>
      </c>
      <c r="C2" s="313"/>
      <c r="D2" s="336" t="s">
        <v>151</v>
      </c>
    </row>
    <row r="3" spans="1:4" s="334" customFormat="1" ht="43.5" customHeight="1">
      <c r="A3" s="344" t="s">
        <v>52</v>
      </c>
      <c r="B3" s="347" t="s">
        <v>53</v>
      </c>
      <c r="C3" s="340" t="s">
        <v>150</v>
      </c>
      <c r="D3" s="341"/>
    </row>
    <row r="4" spans="1:4" s="334" customFormat="1" ht="43.5" customHeight="1">
      <c r="A4" s="345"/>
      <c r="B4" s="348"/>
      <c r="C4" s="342"/>
      <c r="D4" s="343"/>
    </row>
    <row r="5" spans="1:4" s="335" customFormat="1" ht="43.5" customHeight="1">
      <c r="A5" s="346"/>
      <c r="B5" s="349"/>
      <c r="C5" s="318" t="s">
        <v>148</v>
      </c>
      <c r="D5" s="319" t="s">
        <v>149</v>
      </c>
    </row>
    <row r="6" spans="1:4" s="320" customFormat="1" ht="43.5" customHeight="1">
      <c r="A6" s="338" t="s">
        <v>20</v>
      </c>
      <c r="B6" s="339"/>
      <c r="C6" s="332">
        <f>SUM(C7:C20)</f>
        <v>6663</v>
      </c>
      <c r="D6" s="327">
        <f>SUM(D7:D20)</f>
        <v>172.79811827411</v>
      </c>
    </row>
    <row r="7" spans="1:7" s="162" customFormat="1" ht="66" customHeight="1">
      <c r="A7" s="324">
        <v>1</v>
      </c>
      <c r="B7" s="321" t="s">
        <v>129</v>
      </c>
      <c r="C7" s="329">
        <v>332</v>
      </c>
      <c r="D7" s="328">
        <v>10.6329854</v>
      </c>
      <c r="F7" s="333"/>
      <c r="G7" s="333"/>
    </row>
    <row r="8" spans="1:7" s="162" customFormat="1" ht="43.5" customHeight="1">
      <c r="A8" s="325">
        <v>2</v>
      </c>
      <c r="B8" s="322" t="s">
        <v>25</v>
      </c>
      <c r="C8" s="329">
        <v>464</v>
      </c>
      <c r="D8" s="328">
        <v>11.7913647</v>
      </c>
      <c r="F8" s="333"/>
      <c r="G8" s="333"/>
    </row>
    <row r="9" spans="1:7" s="162" customFormat="1" ht="43.5" customHeight="1">
      <c r="A9" s="325">
        <v>3</v>
      </c>
      <c r="B9" s="322" t="s">
        <v>26</v>
      </c>
      <c r="C9" s="329">
        <v>287</v>
      </c>
      <c r="D9" s="328">
        <v>9.326627</v>
      </c>
      <c r="F9" s="333"/>
      <c r="G9" s="333"/>
    </row>
    <row r="10" spans="1:7" s="162" customFormat="1" ht="43.5" customHeight="1">
      <c r="A10" s="325">
        <v>4</v>
      </c>
      <c r="B10" s="322" t="s">
        <v>27</v>
      </c>
      <c r="C10" s="329">
        <v>470</v>
      </c>
      <c r="D10" s="328">
        <v>9.938307400000001</v>
      </c>
      <c r="F10" s="333"/>
      <c r="G10" s="333"/>
    </row>
    <row r="11" spans="1:7" s="162" customFormat="1" ht="43.5" customHeight="1">
      <c r="A11" s="325">
        <v>5</v>
      </c>
      <c r="B11" s="322" t="s">
        <v>28</v>
      </c>
      <c r="C11" s="329">
        <v>586</v>
      </c>
      <c r="D11" s="328">
        <v>11.8267355</v>
      </c>
      <c r="F11" s="333"/>
      <c r="G11" s="333"/>
    </row>
    <row r="12" spans="1:7" s="162" customFormat="1" ht="43.5" customHeight="1">
      <c r="A12" s="325">
        <v>6</v>
      </c>
      <c r="B12" s="322" t="s">
        <v>29</v>
      </c>
      <c r="C12" s="329">
        <v>353</v>
      </c>
      <c r="D12" s="328">
        <v>6.909838</v>
      </c>
      <c r="F12" s="333"/>
      <c r="G12" s="333"/>
    </row>
    <row r="13" spans="1:7" s="162" customFormat="1" ht="43.5" customHeight="1">
      <c r="A13" s="325">
        <v>7</v>
      </c>
      <c r="B13" s="322" t="s">
        <v>30</v>
      </c>
      <c r="C13" s="329">
        <v>435</v>
      </c>
      <c r="D13" s="328">
        <v>8.63764505851</v>
      </c>
      <c r="F13" s="333"/>
      <c r="G13" s="333"/>
    </row>
    <row r="14" spans="1:7" s="162" customFormat="1" ht="43.5" customHeight="1">
      <c r="A14" s="325">
        <v>8</v>
      </c>
      <c r="B14" s="322" t="s">
        <v>31</v>
      </c>
      <c r="C14" s="329">
        <v>506</v>
      </c>
      <c r="D14" s="328">
        <v>11.2948542</v>
      </c>
      <c r="F14" s="333"/>
      <c r="G14" s="333"/>
    </row>
    <row r="15" spans="1:7" s="162" customFormat="1" ht="43.5" customHeight="1">
      <c r="A15" s="325">
        <v>9</v>
      </c>
      <c r="B15" s="322" t="s">
        <v>32</v>
      </c>
      <c r="C15" s="329">
        <v>420</v>
      </c>
      <c r="D15" s="328">
        <v>9.866514</v>
      </c>
      <c r="F15" s="333"/>
      <c r="G15" s="333"/>
    </row>
    <row r="16" spans="1:7" s="162" customFormat="1" ht="43.5" customHeight="1">
      <c r="A16" s="325">
        <v>10</v>
      </c>
      <c r="B16" s="322" t="s">
        <v>33</v>
      </c>
      <c r="C16" s="329">
        <v>344</v>
      </c>
      <c r="D16" s="328">
        <v>8.196891896</v>
      </c>
      <c r="F16" s="333"/>
      <c r="G16" s="333"/>
    </row>
    <row r="17" spans="1:7" s="162" customFormat="1" ht="43.5" customHeight="1">
      <c r="A17" s="325">
        <v>11</v>
      </c>
      <c r="B17" s="322" t="s">
        <v>34</v>
      </c>
      <c r="C17" s="329">
        <v>382</v>
      </c>
      <c r="D17" s="328">
        <v>16.10675154</v>
      </c>
      <c r="F17" s="333"/>
      <c r="G17" s="333"/>
    </row>
    <row r="18" spans="1:7" s="162" customFormat="1" ht="43.5" customHeight="1">
      <c r="A18" s="325">
        <v>12</v>
      </c>
      <c r="B18" s="322" t="s">
        <v>35</v>
      </c>
      <c r="C18" s="329">
        <v>660</v>
      </c>
      <c r="D18" s="328">
        <v>13.2141018316</v>
      </c>
      <c r="F18" s="333"/>
      <c r="G18" s="333"/>
    </row>
    <row r="19" spans="1:7" s="162" customFormat="1" ht="43.5" customHeight="1">
      <c r="A19" s="325">
        <v>13</v>
      </c>
      <c r="B19" s="322" t="s">
        <v>36</v>
      </c>
      <c r="C19" s="329">
        <v>1320</v>
      </c>
      <c r="D19" s="328">
        <v>37.666966148</v>
      </c>
      <c r="F19" s="333"/>
      <c r="G19" s="333"/>
    </row>
    <row r="20" spans="1:7" s="162" customFormat="1" ht="43.5" customHeight="1">
      <c r="A20" s="326">
        <v>14</v>
      </c>
      <c r="B20" s="323" t="s">
        <v>37</v>
      </c>
      <c r="C20" s="330">
        <v>104</v>
      </c>
      <c r="D20" s="331">
        <v>7.3885356</v>
      </c>
      <c r="F20" s="333"/>
      <c r="G20" s="333"/>
    </row>
  </sheetData>
  <sheetProtection/>
  <mergeCells count="4">
    <mergeCell ref="A6:B6"/>
    <mergeCell ref="C3:D4"/>
    <mergeCell ref="A3:A5"/>
    <mergeCell ref="B3:B5"/>
  </mergeCells>
  <conditionalFormatting sqref="A3:B20 D6 D8:D20">
    <cfRule type="cellIs" priority="31" dxfId="7" operator="equal" stopIfTrue="1">
      <formula>0</formula>
    </cfRule>
  </conditionalFormatting>
  <conditionalFormatting sqref="C6:C20 C3 D7">
    <cfRule type="cellIs" priority="25" dxfId="7" operator="equal" stopIfTrue="1">
      <formula>0</formula>
    </cfRule>
  </conditionalFormatting>
  <printOptions horizontalCentered="1"/>
  <pageMargins left="0.2755905511811024" right="0.2362204724409449" top="0.35433070866141736" bottom="0.35433070866141736" header="0.31496062992125984" footer="0.31496062992125984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view="pageBreakPreview" zoomScale="40" zoomScaleNormal="25" zoomScaleSheetLayoutView="40" zoomScalePageLayoutView="0" workbookViewId="0" topLeftCell="A1">
      <selection activeCell="A2" sqref="A2:B2"/>
    </sheetView>
  </sheetViews>
  <sheetFormatPr defaultColWidth="9.140625" defaultRowHeight="15"/>
  <cols>
    <col min="1" max="1" width="9.421875" style="155" customWidth="1"/>
    <col min="2" max="2" width="55.140625" style="155" customWidth="1"/>
    <col min="3" max="3" width="25.8515625" style="155" customWidth="1"/>
    <col min="4" max="4" width="33.57421875" style="155" customWidth="1"/>
    <col min="5" max="5" width="30.7109375" style="155" customWidth="1"/>
    <col min="6" max="11" width="27.140625" style="155" customWidth="1"/>
    <col min="12" max="12" width="27.57421875" style="155" hidden="1" customWidth="1"/>
    <col min="13" max="13" width="19.57421875" style="155" hidden="1" customWidth="1"/>
    <col min="14" max="14" width="22.421875" style="155" hidden="1" customWidth="1"/>
    <col min="15" max="15" width="15.28125" style="155" hidden="1" customWidth="1"/>
    <col min="16" max="17" width="26.8515625" style="155" hidden="1" customWidth="1"/>
    <col min="18" max="18" width="0" style="155" hidden="1" customWidth="1"/>
    <col min="19" max="20" width="26.8515625" style="155" hidden="1" customWidth="1"/>
    <col min="21" max="21" width="11.140625" style="155" hidden="1" customWidth="1"/>
    <col min="22" max="23" width="14.57421875" style="155" hidden="1" customWidth="1"/>
    <col min="24" max="25" width="0" style="155" hidden="1" customWidth="1"/>
    <col min="26" max="26" width="27.57421875" style="155" customWidth="1"/>
    <col min="27" max="27" width="9.140625" style="155" customWidth="1"/>
    <col min="28" max="28" width="11.7109375" style="155" customWidth="1"/>
    <col min="29" max="29" width="9.140625" style="155" customWidth="1"/>
    <col min="30" max="30" width="13.140625" style="155" customWidth="1"/>
    <col min="31" max="31" width="9.140625" style="155" customWidth="1"/>
    <col min="32" max="32" width="9.28125" style="155" customWidth="1"/>
    <col min="33" max="16384" width="9.140625" style="155" customWidth="1"/>
  </cols>
  <sheetData>
    <row r="1" spans="1:26" ht="87" customHeight="1">
      <c r="A1" s="153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Z1" s="154"/>
    </row>
    <row r="2" spans="1:26" s="156" customFormat="1" ht="33.75" customHeight="1">
      <c r="A2" s="360" t="s">
        <v>136</v>
      </c>
      <c r="B2" s="360"/>
      <c r="C2" s="157"/>
      <c r="D2" s="157"/>
      <c r="E2" s="157"/>
      <c r="I2" s="158"/>
      <c r="Z2" s="158" t="s">
        <v>19</v>
      </c>
    </row>
    <row r="3" spans="1:26" s="159" customFormat="1" ht="84" customHeight="1">
      <c r="A3" s="350" t="s">
        <v>52</v>
      </c>
      <c r="B3" s="361" t="s">
        <v>82</v>
      </c>
      <c r="C3" s="350" t="s">
        <v>139</v>
      </c>
      <c r="D3" s="363"/>
      <c r="E3" s="351"/>
      <c r="F3" s="364" t="s">
        <v>141</v>
      </c>
      <c r="G3" s="365"/>
      <c r="H3" s="350" t="s">
        <v>142</v>
      </c>
      <c r="I3" s="351"/>
      <c r="J3" s="350" t="s">
        <v>143</v>
      </c>
      <c r="K3" s="351"/>
      <c r="L3" s="292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354" t="s">
        <v>144</v>
      </c>
    </row>
    <row r="4" spans="1:26" s="159" customFormat="1" ht="43.5" customHeight="1">
      <c r="A4" s="352"/>
      <c r="B4" s="362"/>
      <c r="C4" s="352" t="s">
        <v>0</v>
      </c>
      <c r="D4" s="357" t="s">
        <v>140</v>
      </c>
      <c r="E4" s="353"/>
      <c r="F4" s="366"/>
      <c r="G4" s="367"/>
      <c r="H4" s="352"/>
      <c r="I4" s="353"/>
      <c r="J4" s="352"/>
      <c r="K4" s="353"/>
      <c r="L4" s="293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355"/>
    </row>
    <row r="5" spans="1:26" s="160" customFormat="1" ht="83.25" customHeight="1">
      <c r="A5" s="352"/>
      <c r="B5" s="362"/>
      <c r="C5" s="352"/>
      <c r="D5" s="267" t="s">
        <v>147</v>
      </c>
      <c r="E5" s="303" t="s">
        <v>145</v>
      </c>
      <c r="F5" s="290" t="s">
        <v>127</v>
      </c>
      <c r="G5" s="271" t="s">
        <v>128</v>
      </c>
      <c r="H5" s="290" t="s">
        <v>127</v>
      </c>
      <c r="I5" s="271" t="s">
        <v>128</v>
      </c>
      <c r="J5" s="290" t="s">
        <v>127</v>
      </c>
      <c r="K5" s="271" t="s">
        <v>128</v>
      </c>
      <c r="L5" s="294"/>
      <c r="M5" s="270"/>
      <c r="N5" s="270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356"/>
    </row>
    <row r="6" spans="1:32" s="161" customFormat="1" ht="40.5" customHeight="1">
      <c r="A6" s="358" t="s">
        <v>20</v>
      </c>
      <c r="B6" s="359"/>
      <c r="C6" s="286">
        <f>SUM(C7:C27)</f>
        <v>2512280.144009194</v>
      </c>
      <c r="D6" s="272">
        <f>SUM(D7:D27)</f>
        <v>611563.1663393175</v>
      </c>
      <c r="E6" s="275">
        <f>SUM(E7:E27)</f>
        <v>1900716.977669876</v>
      </c>
      <c r="F6" s="286">
        <f aca="true" t="shared" si="0" ref="F6:K6">SUM(F7:F27)</f>
        <v>84158</v>
      </c>
      <c r="G6" s="275">
        <f t="shared" si="0"/>
        <v>1592269.1725330001</v>
      </c>
      <c r="H6" s="286">
        <f t="shared" si="0"/>
        <v>30941</v>
      </c>
      <c r="I6" s="275">
        <f>SUM(I7:I27)</f>
        <v>586100.4782330004</v>
      </c>
      <c r="J6" s="286">
        <f t="shared" si="0"/>
        <v>7851</v>
      </c>
      <c r="K6" s="275">
        <f t="shared" si="0"/>
        <v>120931.59000000003</v>
      </c>
      <c r="L6" s="295"/>
      <c r="M6" s="272">
        <f>SUM(M7:M27)</f>
        <v>0</v>
      </c>
      <c r="N6" s="272">
        <f>SUM(N7:N27)</f>
        <v>0</v>
      </c>
      <c r="O6" s="272">
        <f>SUM(O7:O27)</f>
        <v>0</v>
      </c>
      <c r="P6" s="272">
        <f>SUM(P7:P27)</f>
        <v>0</v>
      </c>
      <c r="Q6" s="274"/>
      <c r="R6" s="274"/>
      <c r="S6" s="274"/>
      <c r="T6" s="274"/>
      <c r="U6" s="274"/>
      <c r="V6" s="274"/>
      <c r="W6" s="274"/>
      <c r="X6" s="273"/>
      <c r="Y6" s="273"/>
      <c r="Z6" s="275">
        <f>SUM(Z7:Z27)</f>
        <v>920010.9714761933</v>
      </c>
      <c r="AB6" s="161">
        <v>1000</v>
      </c>
      <c r="AF6" s="161">
        <v>1000</v>
      </c>
    </row>
    <row r="7" spans="1:30" s="162" customFormat="1" ht="45.75" customHeight="1">
      <c r="A7" s="276">
        <v>1</v>
      </c>
      <c r="B7" s="284" t="s">
        <v>38</v>
      </c>
      <c r="C7" s="287">
        <f>+D7+E7</f>
        <v>258430.834546544</v>
      </c>
      <c r="D7" s="270">
        <v>95500.09109154408</v>
      </c>
      <c r="E7" s="190">
        <v>162930.74345499993</v>
      </c>
      <c r="F7" s="193">
        <v>6627</v>
      </c>
      <c r="G7" s="190">
        <v>128496.3852</v>
      </c>
      <c r="H7" s="193">
        <v>2462</v>
      </c>
      <c r="I7" s="193">
        <v>49475.33519999999</v>
      </c>
      <c r="J7" s="298">
        <v>598</v>
      </c>
      <c r="K7" s="278">
        <v>9921.2</v>
      </c>
      <c r="L7" s="296"/>
      <c r="M7" s="270"/>
      <c r="N7" s="270"/>
      <c r="O7" s="277"/>
      <c r="P7" s="270"/>
      <c r="Q7" s="270"/>
      <c r="R7" s="277"/>
      <c r="S7" s="270"/>
      <c r="T7" s="270"/>
      <c r="U7" s="270"/>
      <c r="V7" s="270"/>
      <c r="W7" s="270"/>
      <c r="X7" s="277"/>
      <c r="Y7" s="277"/>
      <c r="Z7" s="278">
        <f>+C7-G7</f>
        <v>129934.449346544</v>
      </c>
      <c r="AA7" s="162">
        <v>615</v>
      </c>
      <c r="AB7" s="162">
        <v>20040.655199999994</v>
      </c>
      <c r="AC7" s="162">
        <v>1847</v>
      </c>
      <c r="AD7" s="162">
        <v>29434.679999999993</v>
      </c>
    </row>
    <row r="8" spans="1:30" s="162" customFormat="1" ht="45.75" customHeight="1">
      <c r="A8" s="276">
        <v>2</v>
      </c>
      <c r="B8" s="284" t="s">
        <v>50</v>
      </c>
      <c r="C8" s="287">
        <f aca="true" t="shared" si="1" ref="C8:C27">+D8+E8</f>
        <v>621732.783908771</v>
      </c>
      <c r="D8" s="270">
        <v>129955.16966077105</v>
      </c>
      <c r="E8" s="190">
        <v>491777.61424799997</v>
      </c>
      <c r="F8" s="193">
        <v>24038</v>
      </c>
      <c r="G8" s="190">
        <v>430517.74999999994</v>
      </c>
      <c r="H8" s="193">
        <v>8961</v>
      </c>
      <c r="I8" s="193">
        <v>142348.23229999997</v>
      </c>
      <c r="J8" s="298">
        <v>1925</v>
      </c>
      <c r="K8" s="278">
        <v>24787.01000000001</v>
      </c>
      <c r="L8" s="296"/>
      <c r="M8" s="270"/>
      <c r="N8" s="270"/>
      <c r="O8" s="277"/>
      <c r="P8" s="270"/>
      <c r="Q8" s="270"/>
      <c r="R8" s="277"/>
      <c r="S8" s="270"/>
      <c r="T8" s="270"/>
      <c r="U8" s="270"/>
      <c r="V8" s="270"/>
      <c r="W8" s="270"/>
      <c r="X8" s="277"/>
      <c r="Y8" s="277"/>
      <c r="Z8" s="278">
        <f aca="true" t="shared" si="2" ref="Z8:Z27">+C8-G8</f>
        <v>191215.03390877106</v>
      </c>
      <c r="AA8" s="162">
        <v>1502</v>
      </c>
      <c r="AB8" s="162">
        <v>39105.18229999993</v>
      </c>
      <c r="AC8" s="162">
        <v>7459</v>
      </c>
      <c r="AD8" s="162">
        <v>103243.05000000005</v>
      </c>
    </row>
    <row r="9" spans="1:30" s="162" customFormat="1" ht="45.75" customHeight="1">
      <c r="A9" s="276">
        <v>3</v>
      </c>
      <c r="B9" s="284" t="s">
        <v>21</v>
      </c>
      <c r="C9" s="287">
        <f t="shared" si="1"/>
        <v>588563.6067632475</v>
      </c>
      <c r="D9" s="270">
        <v>88435.6302403715</v>
      </c>
      <c r="E9" s="190">
        <f>500145.976522876-18</f>
        <v>500127.976522876</v>
      </c>
      <c r="F9" s="193">
        <v>23809</v>
      </c>
      <c r="G9" s="190">
        <v>441802.3625000003</v>
      </c>
      <c r="H9" s="193">
        <v>7813</v>
      </c>
      <c r="I9" s="193">
        <v>154299.49910000048</v>
      </c>
      <c r="J9" s="298">
        <v>2472</v>
      </c>
      <c r="K9" s="278">
        <v>38443.79000000001</v>
      </c>
      <c r="L9" s="296"/>
      <c r="M9" s="270"/>
      <c r="N9" s="270"/>
      <c r="O9" s="277"/>
      <c r="P9" s="270"/>
      <c r="Q9" s="270"/>
      <c r="R9" s="277"/>
      <c r="S9" s="270"/>
      <c r="T9" s="270"/>
      <c r="U9" s="270"/>
      <c r="V9" s="270"/>
      <c r="W9" s="270"/>
      <c r="X9" s="277"/>
      <c r="Y9" s="277"/>
      <c r="Z9" s="278">
        <f t="shared" si="2"/>
        <v>146761.24426324724</v>
      </c>
      <c r="AA9" s="162">
        <v>911</v>
      </c>
      <c r="AB9" s="162">
        <v>42555.999100000365</v>
      </c>
      <c r="AC9" s="162">
        <v>6902</v>
      </c>
      <c r="AD9" s="162">
        <v>111743.50000000012</v>
      </c>
    </row>
    <row r="10" spans="1:30" s="162" customFormat="1" ht="45.75" customHeight="1">
      <c r="A10" s="276">
        <v>4</v>
      </c>
      <c r="B10" s="284" t="s">
        <v>22</v>
      </c>
      <c r="C10" s="287">
        <f t="shared" si="1"/>
        <v>245170.6743089598</v>
      </c>
      <c r="D10" s="270">
        <v>91061.33172895976</v>
      </c>
      <c r="E10" s="190">
        <v>154109.34258000006</v>
      </c>
      <c r="F10" s="193">
        <v>7971</v>
      </c>
      <c r="G10" s="190">
        <v>136860.34483299998</v>
      </c>
      <c r="H10" s="193">
        <v>2457</v>
      </c>
      <c r="I10" s="193">
        <v>45081.695832999976</v>
      </c>
      <c r="J10" s="298">
        <v>679</v>
      </c>
      <c r="K10" s="278">
        <v>9385.460000000001</v>
      </c>
      <c r="L10" s="296"/>
      <c r="M10" s="270"/>
      <c r="N10" s="270"/>
      <c r="O10" s="277"/>
      <c r="P10" s="270"/>
      <c r="Q10" s="270"/>
      <c r="R10" s="277"/>
      <c r="S10" s="270"/>
      <c r="T10" s="270"/>
      <c r="U10" s="270"/>
      <c r="V10" s="270"/>
      <c r="W10" s="270"/>
      <c r="X10" s="277"/>
      <c r="Y10" s="277"/>
      <c r="Z10" s="278">
        <f t="shared" si="2"/>
        <v>108310.32947595982</v>
      </c>
      <c r="AA10" s="162">
        <v>365</v>
      </c>
      <c r="AB10" s="162">
        <v>13637.755833000003</v>
      </c>
      <c r="AC10" s="162">
        <v>2092</v>
      </c>
      <c r="AD10" s="162">
        <v>31443.939999999973</v>
      </c>
    </row>
    <row r="11" spans="1:30" s="162" customFormat="1" ht="45.75" customHeight="1">
      <c r="A11" s="276">
        <v>5</v>
      </c>
      <c r="B11" s="284" t="s">
        <v>42</v>
      </c>
      <c r="C11" s="287">
        <f t="shared" si="1"/>
        <v>98969.88464623099</v>
      </c>
      <c r="D11" s="270">
        <v>28671.27504023098</v>
      </c>
      <c r="E11" s="190">
        <v>70298.60960600001</v>
      </c>
      <c r="F11" s="193">
        <v>3001</v>
      </c>
      <c r="G11" s="190">
        <v>59527.66000000002</v>
      </c>
      <c r="H11" s="193">
        <v>1220</v>
      </c>
      <c r="I11" s="193">
        <v>22546.457000000046</v>
      </c>
      <c r="J11" s="298">
        <v>285</v>
      </c>
      <c r="K11" s="278">
        <v>4159.049999999999</v>
      </c>
      <c r="L11" s="296"/>
      <c r="M11" s="270"/>
      <c r="N11" s="270"/>
      <c r="O11" s="277"/>
      <c r="P11" s="270"/>
      <c r="Q11" s="270"/>
      <c r="R11" s="277"/>
      <c r="S11" s="270"/>
      <c r="T11" s="270"/>
      <c r="U11" s="270"/>
      <c r="V11" s="270"/>
      <c r="W11" s="270"/>
      <c r="X11" s="277"/>
      <c r="Y11" s="277"/>
      <c r="Z11" s="278">
        <f t="shared" si="2"/>
        <v>39442.22464623097</v>
      </c>
      <c r="AA11" s="162">
        <v>214</v>
      </c>
      <c r="AB11" s="162">
        <v>7757.1970000000365</v>
      </c>
      <c r="AC11" s="162">
        <v>1006</v>
      </c>
      <c r="AD11" s="162">
        <v>14789.26000000001</v>
      </c>
    </row>
    <row r="12" spans="1:30" s="162" customFormat="1" ht="45.75" customHeight="1">
      <c r="A12" s="276">
        <v>6</v>
      </c>
      <c r="B12" s="284" t="s">
        <v>49</v>
      </c>
      <c r="C12" s="287">
        <f t="shared" si="1"/>
        <v>131424.35558217036</v>
      </c>
      <c r="D12" s="270">
        <v>43406.27872217036</v>
      </c>
      <c r="E12" s="190">
        <v>88018.07686000002</v>
      </c>
      <c r="F12" s="193">
        <v>2380</v>
      </c>
      <c r="G12" s="190">
        <v>62784.860000000044</v>
      </c>
      <c r="H12" s="193">
        <v>1269</v>
      </c>
      <c r="I12" s="193">
        <v>35095.49000000005</v>
      </c>
      <c r="J12" s="298">
        <v>217</v>
      </c>
      <c r="K12" s="278">
        <v>4512.33</v>
      </c>
      <c r="L12" s="296"/>
      <c r="M12" s="270"/>
      <c r="N12" s="270"/>
      <c r="O12" s="277"/>
      <c r="P12" s="270"/>
      <c r="Q12" s="270"/>
      <c r="R12" s="277"/>
      <c r="S12" s="270"/>
      <c r="T12" s="270"/>
      <c r="U12" s="270"/>
      <c r="V12" s="270"/>
      <c r="W12" s="270"/>
      <c r="X12" s="277"/>
      <c r="Y12" s="277"/>
      <c r="Z12" s="278">
        <f t="shared" si="2"/>
        <v>68639.49558217032</v>
      </c>
      <c r="AA12" s="162">
        <v>398</v>
      </c>
      <c r="AB12" s="162">
        <v>18230.59000000004</v>
      </c>
      <c r="AC12" s="162">
        <v>871</v>
      </c>
      <c r="AD12" s="162">
        <v>16864.90000000001</v>
      </c>
    </row>
    <row r="13" spans="1:30" s="162" customFormat="1" ht="45.75" customHeight="1">
      <c r="A13" s="276">
        <v>7</v>
      </c>
      <c r="B13" s="284" t="s">
        <v>46</v>
      </c>
      <c r="C13" s="287">
        <f t="shared" si="1"/>
        <v>106375.196469769</v>
      </c>
      <c r="D13" s="270">
        <v>16746.544959769017</v>
      </c>
      <c r="E13" s="190">
        <v>89628.65150999998</v>
      </c>
      <c r="F13" s="193">
        <v>2979</v>
      </c>
      <c r="G13" s="190">
        <v>62666.119999999995</v>
      </c>
      <c r="H13" s="193">
        <v>1428</v>
      </c>
      <c r="I13" s="193">
        <v>33783.0467</v>
      </c>
      <c r="J13" s="298">
        <v>295</v>
      </c>
      <c r="K13" s="278">
        <v>6589.5099999999975</v>
      </c>
      <c r="L13" s="296"/>
      <c r="M13" s="270"/>
      <c r="N13" s="270"/>
      <c r="O13" s="277"/>
      <c r="P13" s="270"/>
      <c r="Q13" s="270"/>
      <c r="R13" s="277"/>
      <c r="S13" s="270"/>
      <c r="T13" s="270"/>
      <c r="U13" s="270"/>
      <c r="V13" s="270"/>
      <c r="W13" s="270"/>
      <c r="X13" s="277"/>
      <c r="Y13" s="277"/>
      <c r="Z13" s="278">
        <f t="shared" si="2"/>
        <v>43709.076469769</v>
      </c>
      <c r="AA13" s="162">
        <v>125</v>
      </c>
      <c r="AB13" s="162">
        <v>5829.916699999994</v>
      </c>
      <c r="AC13" s="162">
        <v>1303</v>
      </c>
      <c r="AD13" s="162">
        <v>27953.130000000005</v>
      </c>
    </row>
    <row r="14" spans="1:30" s="162" customFormat="1" ht="45.75" customHeight="1">
      <c r="A14" s="276">
        <v>8</v>
      </c>
      <c r="B14" s="284" t="s">
        <v>40</v>
      </c>
      <c r="C14" s="287">
        <f t="shared" si="1"/>
        <v>151853.1245201604</v>
      </c>
      <c r="D14" s="270">
        <v>26036.948507160418</v>
      </c>
      <c r="E14" s="190">
        <v>125816.17601299999</v>
      </c>
      <c r="F14" s="193">
        <v>4945</v>
      </c>
      <c r="G14" s="190">
        <v>98247.94</v>
      </c>
      <c r="H14" s="193">
        <v>1939</v>
      </c>
      <c r="I14" s="193">
        <v>34967.99549999999</v>
      </c>
      <c r="J14" s="298">
        <v>458</v>
      </c>
      <c r="K14" s="278">
        <v>7094.210000000003</v>
      </c>
      <c r="L14" s="296"/>
      <c r="M14" s="270"/>
      <c r="N14" s="270"/>
      <c r="O14" s="277"/>
      <c r="P14" s="270"/>
      <c r="Q14" s="270"/>
      <c r="R14" s="277"/>
      <c r="S14" s="270"/>
      <c r="T14" s="270"/>
      <c r="U14" s="270"/>
      <c r="V14" s="270"/>
      <c r="W14" s="270"/>
      <c r="X14" s="277"/>
      <c r="Y14" s="277"/>
      <c r="Z14" s="278">
        <f t="shared" si="2"/>
        <v>53605.1845201604</v>
      </c>
      <c r="AA14" s="162">
        <v>557</v>
      </c>
      <c r="AB14" s="162">
        <v>13272.51549999998</v>
      </c>
      <c r="AC14" s="162">
        <v>1382</v>
      </c>
      <c r="AD14" s="162">
        <v>21695.48000000001</v>
      </c>
    </row>
    <row r="15" spans="1:30" s="162" customFormat="1" ht="45.75" customHeight="1">
      <c r="A15" s="276">
        <v>9</v>
      </c>
      <c r="B15" s="284" t="s">
        <v>45</v>
      </c>
      <c r="C15" s="287">
        <f t="shared" si="1"/>
        <v>43077.89860414284</v>
      </c>
      <c r="D15" s="270">
        <v>12019.112857142862</v>
      </c>
      <c r="E15" s="190">
        <v>31058.785746999984</v>
      </c>
      <c r="F15" s="193">
        <v>1183</v>
      </c>
      <c r="G15" s="190">
        <v>25184.94999999999</v>
      </c>
      <c r="H15" s="193">
        <v>482</v>
      </c>
      <c r="I15" s="193">
        <v>9370.464999999993</v>
      </c>
      <c r="J15" s="298">
        <v>139</v>
      </c>
      <c r="K15" s="278">
        <v>2434.2200000000003</v>
      </c>
      <c r="L15" s="296"/>
      <c r="M15" s="270"/>
      <c r="N15" s="270"/>
      <c r="O15" s="277"/>
      <c r="P15" s="270"/>
      <c r="Q15" s="270"/>
      <c r="R15" s="277"/>
      <c r="S15" s="270"/>
      <c r="T15" s="270"/>
      <c r="U15" s="270"/>
      <c r="V15" s="270"/>
      <c r="W15" s="270"/>
      <c r="X15" s="277"/>
      <c r="Y15" s="277"/>
      <c r="Z15" s="278">
        <f t="shared" si="2"/>
        <v>17892.948604142854</v>
      </c>
      <c r="AA15" s="162">
        <v>104</v>
      </c>
      <c r="AB15" s="162">
        <v>2408.1449999999895</v>
      </c>
      <c r="AC15" s="162">
        <v>378</v>
      </c>
      <c r="AD15" s="162">
        <v>6962.320000000003</v>
      </c>
    </row>
    <row r="16" spans="1:30" s="162" customFormat="1" ht="45.75" customHeight="1">
      <c r="A16" s="276">
        <v>10</v>
      </c>
      <c r="B16" s="284" t="s">
        <v>41</v>
      </c>
      <c r="C16" s="287">
        <f t="shared" si="1"/>
        <v>59169.695099142875</v>
      </c>
      <c r="D16" s="270">
        <v>12556.472857142857</v>
      </c>
      <c r="E16" s="190">
        <v>46613.22224200002</v>
      </c>
      <c r="F16" s="193">
        <v>1712</v>
      </c>
      <c r="G16" s="190">
        <v>36695.42999999999</v>
      </c>
      <c r="H16" s="193">
        <v>668</v>
      </c>
      <c r="I16" s="193">
        <v>13302.604599999988</v>
      </c>
      <c r="J16" s="298">
        <v>210</v>
      </c>
      <c r="K16" s="278">
        <v>2922.2000000000007</v>
      </c>
      <c r="L16" s="296"/>
      <c r="M16" s="270"/>
      <c r="N16" s="270"/>
      <c r="O16" s="277"/>
      <c r="P16" s="270"/>
      <c r="Q16" s="270"/>
      <c r="R16" s="277"/>
      <c r="S16" s="270"/>
      <c r="T16" s="270"/>
      <c r="U16" s="270"/>
      <c r="V16" s="270"/>
      <c r="W16" s="270"/>
      <c r="X16" s="277"/>
      <c r="Y16" s="277"/>
      <c r="Z16" s="278">
        <f t="shared" si="2"/>
        <v>22474.26509914288</v>
      </c>
      <c r="AA16" s="162">
        <v>93</v>
      </c>
      <c r="AB16" s="162">
        <v>3985.5145999999913</v>
      </c>
      <c r="AC16" s="162">
        <v>575</v>
      </c>
      <c r="AD16" s="162">
        <v>9317.089999999997</v>
      </c>
    </row>
    <row r="17" spans="1:30" s="162" customFormat="1" ht="45.75" customHeight="1">
      <c r="A17" s="276">
        <v>11</v>
      </c>
      <c r="B17" s="284" t="s">
        <v>51</v>
      </c>
      <c r="C17" s="287">
        <f t="shared" si="1"/>
        <v>65598.4155367994</v>
      </c>
      <c r="D17" s="270">
        <v>22623.585882799394</v>
      </c>
      <c r="E17" s="190">
        <v>42974.829654</v>
      </c>
      <c r="F17" s="193">
        <v>1468</v>
      </c>
      <c r="G17" s="190">
        <v>23309.349999999995</v>
      </c>
      <c r="H17" s="193">
        <v>697</v>
      </c>
      <c r="I17" s="193">
        <v>11466.639999999996</v>
      </c>
      <c r="J17" s="299">
        <v>218</v>
      </c>
      <c r="K17" s="300">
        <v>2496.9000000000005</v>
      </c>
      <c r="L17" s="296"/>
      <c r="M17" s="270"/>
      <c r="N17" s="270"/>
      <c r="O17" s="277"/>
      <c r="P17" s="270"/>
      <c r="Q17" s="270"/>
      <c r="R17" s="277"/>
      <c r="S17" s="270"/>
      <c r="T17" s="270"/>
      <c r="U17" s="270"/>
      <c r="V17" s="270"/>
      <c r="W17" s="270"/>
      <c r="X17" s="277"/>
      <c r="Y17" s="277"/>
      <c r="Z17" s="278">
        <f t="shared" si="2"/>
        <v>42289.065536799404</v>
      </c>
      <c r="AA17" s="162">
        <v>198</v>
      </c>
      <c r="AB17" s="162">
        <v>5000.949999999993</v>
      </c>
      <c r="AC17" s="162">
        <v>499</v>
      </c>
      <c r="AD17" s="162">
        <v>6465.690000000002</v>
      </c>
    </row>
    <row r="18" spans="1:30" s="162" customFormat="1" ht="45.75" customHeight="1">
      <c r="A18" s="276">
        <v>12</v>
      </c>
      <c r="B18" s="284" t="s">
        <v>43</v>
      </c>
      <c r="C18" s="287">
        <f t="shared" si="1"/>
        <v>27261.931412000013</v>
      </c>
      <c r="D18" s="270">
        <v>5270.500000000004</v>
      </c>
      <c r="E18" s="190">
        <v>21991.43141200001</v>
      </c>
      <c r="F18" s="193">
        <v>823</v>
      </c>
      <c r="G18" s="190">
        <v>11847.470000000005</v>
      </c>
      <c r="H18" s="193">
        <v>287</v>
      </c>
      <c r="I18" s="193">
        <v>3870.944000000007</v>
      </c>
      <c r="J18" s="299">
        <v>85</v>
      </c>
      <c r="K18" s="300">
        <v>703.8400000000004</v>
      </c>
      <c r="L18" s="296"/>
      <c r="M18" s="270"/>
      <c r="N18" s="270"/>
      <c r="O18" s="277"/>
      <c r="P18" s="270"/>
      <c r="Q18" s="270"/>
      <c r="R18" s="277"/>
      <c r="S18" s="270"/>
      <c r="T18" s="270"/>
      <c r="U18" s="270"/>
      <c r="V18" s="270"/>
      <c r="W18" s="270"/>
      <c r="X18" s="277"/>
      <c r="Y18" s="277"/>
      <c r="Z18" s="278">
        <f t="shared" si="2"/>
        <v>15414.461412000008</v>
      </c>
      <c r="AA18" s="162">
        <v>35</v>
      </c>
      <c r="AB18" s="162">
        <v>770.2640000000065</v>
      </c>
      <c r="AC18" s="162">
        <v>252</v>
      </c>
      <c r="AD18" s="162">
        <v>3100.6800000000003</v>
      </c>
    </row>
    <row r="19" spans="1:30" s="162" customFormat="1" ht="45.75" customHeight="1">
      <c r="A19" s="276">
        <v>13</v>
      </c>
      <c r="B19" s="284" t="s">
        <v>44</v>
      </c>
      <c r="C19" s="287">
        <f t="shared" si="1"/>
        <v>22309.225545999994</v>
      </c>
      <c r="D19" s="270">
        <v>5216.689999999996</v>
      </c>
      <c r="E19" s="190">
        <v>17092.535546</v>
      </c>
      <c r="F19" s="193">
        <v>516</v>
      </c>
      <c r="G19" s="190">
        <v>13523.029999999999</v>
      </c>
      <c r="H19" s="193">
        <v>197</v>
      </c>
      <c r="I19" s="193">
        <v>4739.675999999998</v>
      </c>
      <c r="J19" s="299">
        <v>38</v>
      </c>
      <c r="K19" s="300">
        <v>656.85</v>
      </c>
      <c r="L19" s="296"/>
      <c r="M19" s="270"/>
      <c r="N19" s="270"/>
      <c r="O19" s="279"/>
      <c r="P19" s="270"/>
      <c r="Q19" s="270"/>
      <c r="R19" s="277"/>
      <c r="S19" s="270"/>
      <c r="T19" s="270"/>
      <c r="U19" s="270"/>
      <c r="V19" s="270"/>
      <c r="W19" s="270"/>
      <c r="X19" s="277"/>
      <c r="Y19" s="277"/>
      <c r="Z19" s="278">
        <f t="shared" si="2"/>
        <v>8786.195545999995</v>
      </c>
      <c r="AA19" s="162">
        <v>35</v>
      </c>
      <c r="AB19" s="162">
        <v>1486.9059999999972</v>
      </c>
      <c r="AC19" s="162">
        <v>162</v>
      </c>
      <c r="AD19" s="162">
        <v>3252.7700000000004</v>
      </c>
    </row>
    <row r="20" spans="1:30" s="162" customFormat="1" ht="45.75" customHeight="1">
      <c r="A20" s="276">
        <v>14</v>
      </c>
      <c r="B20" s="284" t="s">
        <v>23</v>
      </c>
      <c r="C20" s="287">
        <f t="shared" si="1"/>
        <v>23559.318300799394</v>
      </c>
      <c r="D20" s="270">
        <v>6714.635882799395</v>
      </c>
      <c r="E20" s="190">
        <v>16844.682418</v>
      </c>
      <c r="F20" s="193">
        <v>666</v>
      </c>
      <c r="G20" s="190">
        <v>13604.650000000001</v>
      </c>
      <c r="H20" s="193">
        <v>215</v>
      </c>
      <c r="I20" s="193">
        <v>4094.3070000000025</v>
      </c>
      <c r="J20" s="299">
        <v>31</v>
      </c>
      <c r="K20" s="300">
        <v>565.1499999999997</v>
      </c>
      <c r="L20" s="296"/>
      <c r="M20" s="270"/>
      <c r="N20" s="270"/>
      <c r="O20" s="277"/>
      <c r="P20" s="270"/>
      <c r="Q20" s="270"/>
      <c r="R20" s="277"/>
      <c r="S20" s="270"/>
      <c r="T20" s="270"/>
      <c r="U20" s="270"/>
      <c r="V20" s="270"/>
      <c r="W20" s="270"/>
      <c r="X20" s="277"/>
      <c r="Y20" s="277"/>
      <c r="Z20" s="278">
        <f t="shared" si="2"/>
        <v>9954.668300799392</v>
      </c>
      <c r="AA20" s="162">
        <v>87</v>
      </c>
      <c r="AB20" s="162">
        <v>1976.9169999999995</v>
      </c>
      <c r="AC20" s="162">
        <v>128</v>
      </c>
      <c r="AD20" s="162">
        <v>2117.390000000003</v>
      </c>
    </row>
    <row r="21" spans="1:30" s="162" customFormat="1" ht="45.75" customHeight="1">
      <c r="A21" s="276">
        <v>15</v>
      </c>
      <c r="B21" s="284" t="s">
        <v>48</v>
      </c>
      <c r="C21" s="287">
        <f t="shared" si="1"/>
        <v>13913.355798656537</v>
      </c>
      <c r="D21" s="270">
        <v>1591.523025656537</v>
      </c>
      <c r="E21" s="190">
        <v>12321.832773</v>
      </c>
      <c r="F21" s="193">
        <v>379</v>
      </c>
      <c r="G21" s="190">
        <v>12661.629999999997</v>
      </c>
      <c r="H21" s="193">
        <v>195</v>
      </c>
      <c r="I21" s="193">
        <v>7532.379999999992</v>
      </c>
      <c r="J21" s="299">
        <v>85</v>
      </c>
      <c r="K21" s="300">
        <v>4196.599999999999</v>
      </c>
      <c r="L21" s="296"/>
      <c r="M21" s="270"/>
      <c r="N21" s="270"/>
      <c r="O21" s="277"/>
      <c r="P21" s="270"/>
      <c r="Q21" s="270"/>
      <c r="R21" s="277"/>
      <c r="S21" s="270"/>
      <c r="T21" s="270"/>
      <c r="U21" s="270"/>
      <c r="V21" s="270"/>
      <c r="W21" s="270"/>
      <c r="X21" s="277"/>
      <c r="Y21" s="277"/>
      <c r="Z21" s="278">
        <f t="shared" si="2"/>
        <v>1251.72579865654</v>
      </c>
      <c r="AA21" s="162">
        <v>6</v>
      </c>
      <c r="AB21" s="162">
        <v>283.4799999999941</v>
      </c>
      <c r="AC21" s="162">
        <v>189</v>
      </c>
      <c r="AD21" s="162">
        <v>7248.899999999998</v>
      </c>
    </row>
    <row r="22" spans="1:30" s="162" customFormat="1" ht="45.75" customHeight="1">
      <c r="A22" s="276">
        <v>16</v>
      </c>
      <c r="B22" s="284" t="s">
        <v>47</v>
      </c>
      <c r="C22" s="287">
        <f t="shared" si="1"/>
        <v>24808.798331799397</v>
      </c>
      <c r="D22" s="270">
        <v>11453.595882799396</v>
      </c>
      <c r="E22" s="190">
        <v>13355.202449</v>
      </c>
      <c r="F22" s="193">
        <v>1033</v>
      </c>
      <c r="G22" s="190">
        <v>18116.980000000003</v>
      </c>
      <c r="H22" s="193">
        <v>466</v>
      </c>
      <c r="I22" s="193">
        <v>7692.870000000006</v>
      </c>
      <c r="J22" s="299">
        <v>100</v>
      </c>
      <c r="K22" s="300">
        <v>1274.99</v>
      </c>
      <c r="L22" s="296"/>
      <c r="M22" s="270"/>
      <c r="N22" s="270"/>
      <c r="O22" s="277"/>
      <c r="P22" s="270"/>
      <c r="Q22" s="270"/>
      <c r="R22" s="277"/>
      <c r="S22" s="270"/>
      <c r="T22" s="270"/>
      <c r="U22" s="270"/>
      <c r="V22" s="270"/>
      <c r="W22" s="270"/>
      <c r="X22" s="277"/>
      <c r="Y22" s="277"/>
      <c r="Z22" s="278">
        <f t="shared" si="2"/>
        <v>6691.8183317993935</v>
      </c>
      <c r="AA22" s="162">
        <v>108</v>
      </c>
      <c r="AB22" s="162">
        <v>2466.5300000000025</v>
      </c>
      <c r="AC22" s="162">
        <v>358</v>
      </c>
      <c r="AD22" s="162">
        <v>5226.340000000004</v>
      </c>
    </row>
    <row r="23" spans="1:30" s="162" customFormat="1" ht="45.75" customHeight="1">
      <c r="A23" s="276">
        <v>17</v>
      </c>
      <c r="B23" s="284" t="s">
        <v>117</v>
      </c>
      <c r="C23" s="287">
        <f t="shared" si="1"/>
        <v>6031.873972999999</v>
      </c>
      <c r="D23" s="270">
        <v>-183.9499999999994</v>
      </c>
      <c r="E23" s="190">
        <v>6215.823972999999</v>
      </c>
      <c r="F23" s="193">
        <v>132</v>
      </c>
      <c r="G23" s="190">
        <v>2025.039999999999</v>
      </c>
      <c r="H23" s="193">
        <v>64</v>
      </c>
      <c r="I23" s="193">
        <v>561.9499999999987</v>
      </c>
      <c r="J23" s="299">
        <v>8</v>
      </c>
      <c r="K23" s="300">
        <v>53.280000000000086</v>
      </c>
      <c r="L23" s="296"/>
      <c r="M23" s="270"/>
      <c r="N23" s="270"/>
      <c r="O23" s="277"/>
      <c r="P23" s="270"/>
      <c r="Q23" s="270"/>
      <c r="R23" s="277"/>
      <c r="S23" s="270"/>
      <c r="T23" s="270"/>
      <c r="U23" s="270"/>
      <c r="V23" s="270"/>
      <c r="W23" s="270"/>
      <c r="X23" s="277"/>
      <c r="Y23" s="277"/>
      <c r="Z23" s="278">
        <f t="shared" si="2"/>
        <v>4006.833973</v>
      </c>
      <c r="AA23" s="162">
        <v>5</v>
      </c>
      <c r="AB23" s="162">
        <v>95.99999999999886</v>
      </c>
      <c r="AC23" s="162">
        <v>59</v>
      </c>
      <c r="AD23" s="162">
        <v>465.9499999999998</v>
      </c>
    </row>
    <row r="24" spans="1:30" s="162" customFormat="1" ht="45.75" customHeight="1">
      <c r="A24" s="276">
        <v>18</v>
      </c>
      <c r="B24" s="284" t="s">
        <v>132</v>
      </c>
      <c r="C24" s="287">
        <f t="shared" si="1"/>
        <v>1591.3650000000002</v>
      </c>
      <c r="D24" s="270">
        <v>-95.99999999999986</v>
      </c>
      <c r="E24" s="190">
        <v>1687.365</v>
      </c>
      <c r="F24" s="193">
        <v>25</v>
      </c>
      <c r="G24" s="190">
        <v>417.27</v>
      </c>
      <c r="H24" s="193">
        <v>6</v>
      </c>
      <c r="I24" s="193">
        <v>67.51999999999998</v>
      </c>
      <c r="J24" s="299">
        <v>3</v>
      </c>
      <c r="K24" s="300">
        <v>75.00000000000003</v>
      </c>
      <c r="L24" s="296"/>
      <c r="M24" s="270"/>
      <c r="N24" s="270"/>
      <c r="O24" s="277"/>
      <c r="P24" s="270"/>
      <c r="Q24" s="270"/>
      <c r="R24" s="277"/>
      <c r="S24" s="270"/>
      <c r="T24" s="270"/>
      <c r="U24" s="270"/>
      <c r="V24" s="270"/>
      <c r="W24" s="270"/>
      <c r="X24" s="277"/>
      <c r="Y24" s="277"/>
      <c r="Z24" s="278">
        <f t="shared" si="2"/>
        <v>1174.0950000000003</v>
      </c>
      <c r="AA24" s="162">
        <v>-1</v>
      </c>
      <c r="AB24" s="162">
        <v>-63.23000000000002</v>
      </c>
      <c r="AC24" s="162">
        <v>7</v>
      </c>
      <c r="AD24" s="162">
        <v>130.75</v>
      </c>
    </row>
    <row r="25" spans="1:30" s="162" customFormat="1" ht="45.75" customHeight="1">
      <c r="A25" s="276">
        <v>19</v>
      </c>
      <c r="B25" s="284" t="s">
        <v>55</v>
      </c>
      <c r="C25" s="287">
        <f t="shared" si="1"/>
        <v>2938.420645</v>
      </c>
      <c r="D25" s="270">
        <v>51.3800000000002</v>
      </c>
      <c r="E25" s="190">
        <v>2887.040645</v>
      </c>
      <c r="F25" s="193">
        <v>53</v>
      </c>
      <c r="G25" s="190">
        <v>703.0100000000002</v>
      </c>
      <c r="H25" s="193">
        <v>13</v>
      </c>
      <c r="I25" s="193">
        <v>213.83000000000038</v>
      </c>
      <c r="J25" s="299">
        <v>0</v>
      </c>
      <c r="K25" s="300">
        <v>0</v>
      </c>
      <c r="L25" s="296"/>
      <c r="M25" s="270"/>
      <c r="N25" s="270"/>
      <c r="O25" s="277"/>
      <c r="P25" s="270"/>
      <c r="Q25" s="270"/>
      <c r="R25" s="277"/>
      <c r="S25" s="270"/>
      <c r="T25" s="270"/>
      <c r="U25" s="270"/>
      <c r="V25" s="270"/>
      <c r="W25" s="270"/>
      <c r="X25" s="277"/>
      <c r="Y25" s="277"/>
      <c r="Z25" s="278">
        <f t="shared" si="2"/>
        <v>2235.410645</v>
      </c>
      <c r="AA25" s="162">
        <v>0</v>
      </c>
      <c r="AB25" s="162">
        <v>79.82000000000016</v>
      </c>
      <c r="AC25" s="162">
        <v>13</v>
      </c>
      <c r="AD25" s="162">
        <v>134.01000000000022</v>
      </c>
    </row>
    <row r="26" spans="1:30" s="162" customFormat="1" ht="45.75" customHeight="1">
      <c r="A26" s="276">
        <v>20</v>
      </c>
      <c r="B26" s="304" t="s">
        <v>39</v>
      </c>
      <c r="C26" s="287">
        <f t="shared" si="1"/>
        <v>15659.38501600001</v>
      </c>
      <c r="D26" s="305">
        <v>14532.35</v>
      </c>
      <c r="E26" s="190">
        <v>1127.035016000009</v>
      </c>
      <c r="F26" s="307">
        <v>410</v>
      </c>
      <c r="G26" s="306">
        <v>12113.940000000006</v>
      </c>
      <c r="H26" s="193">
        <v>96</v>
      </c>
      <c r="I26" s="193">
        <v>4729.540000000002</v>
      </c>
      <c r="J26" s="308">
        <v>1</v>
      </c>
      <c r="K26" s="309">
        <v>200</v>
      </c>
      <c r="L26" s="310"/>
      <c r="M26" s="305"/>
      <c r="N26" s="305"/>
      <c r="O26" s="311"/>
      <c r="P26" s="305"/>
      <c r="Q26" s="305"/>
      <c r="R26" s="311"/>
      <c r="S26" s="305"/>
      <c r="T26" s="305"/>
      <c r="U26" s="305"/>
      <c r="V26" s="305"/>
      <c r="W26" s="305"/>
      <c r="X26" s="311"/>
      <c r="Y26" s="311"/>
      <c r="Z26" s="278">
        <f t="shared" si="2"/>
        <v>3545.4450160000033</v>
      </c>
      <c r="AA26" s="162">
        <v>85</v>
      </c>
      <c r="AB26" s="162">
        <v>4272.340000000005</v>
      </c>
      <c r="AC26" s="162">
        <v>11</v>
      </c>
      <c r="AD26" s="162">
        <v>457.1999999999971</v>
      </c>
    </row>
    <row r="27" spans="1:30" s="162" customFormat="1" ht="45.75" customHeight="1">
      <c r="A27" s="280">
        <v>21</v>
      </c>
      <c r="B27" s="285" t="s">
        <v>119</v>
      </c>
      <c r="C27" s="288">
        <f t="shared" si="1"/>
        <v>3840</v>
      </c>
      <c r="D27" s="281">
        <v>0</v>
      </c>
      <c r="E27" s="289">
        <v>3840</v>
      </c>
      <c r="F27" s="291">
        <v>8</v>
      </c>
      <c r="G27" s="289">
        <v>1163</v>
      </c>
      <c r="H27" s="291">
        <v>6</v>
      </c>
      <c r="I27" s="291">
        <v>860</v>
      </c>
      <c r="J27" s="301">
        <v>4</v>
      </c>
      <c r="K27" s="302">
        <v>460</v>
      </c>
      <c r="L27" s="297"/>
      <c r="M27" s="281"/>
      <c r="N27" s="281"/>
      <c r="O27" s="282"/>
      <c r="P27" s="281"/>
      <c r="Q27" s="281"/>
      <c r="R27" s="282"/>
      <c r="S27" s="281"/>
      <c r="T27" s="281"/>
      <c r="U27" s="281"/>
      <c r="V27" s="281"/>
      <c r="W27" s="281"/>
      <c r="X27" s="282"/>
      <c r="Y27" s="282"/>
      <c r="Z27" s="283">
        <f t="shared" si="2"/>
        <v>2677</v>
      </c>
      <c r="AA27" s="162">
        <v>0</v>
      </c>
      <c r="AB27" s="162">
        <v>0</v>
      </c>
      <c r="AC27" s="162">
        <v>6</v>
      </c>
      <c r="AD27" s="162">
        <v>860</v>
      </c>
    </row>
    <row r="28" ht="23.25" hidden="1"/>
    <row r="29" spans="6:26" ht="27.75" hidden="1">
      <c r="F29" s="193">
        <f>+'банк-март'!C5</f>
        <v>138588</v>
      </c>
      <c r="G29" s="193">
        <f>+'банк-март'!D5</f>
        <v>2803893.742533</v>
      </c>
      <c r="H29" s="193">
        <f>+'банк-март'!E5</f>
        <v>78716</v>
      </c>
      <c r="I29" s="193">
        <f>+'банк-март'!F5</f>
        <v>1409075.7242999997</v>
      </c>
      <c r="J29" s="193">
        <f>+'банк-март'!G5</f>
        <v>7851</v>
      </c>
      <c r="K29" s="193">
        <f>+'банк-март'!H5</f>
        <v>120931.59000000003</v>
      </c>
      <c r="Z29" s="193"/>
    </row>
    <row r="30" spans="2:26" ht="28.5" hidden="1" thickBot="1">
      <c r="B30" s="216">
        <f>SUM(F30:K30)</f>
        <v>2136804.8160669995</v>
      </c>
      <c r="C30" s="265"/>
      <c r="D30" s="265"/>
      <c r="E30" s="265"/>
      <c r="F30" s="217">
        <f aca="true" t="shared" si="3" ref="F30:K30">+F29-F6</f>
        <v>54430</v>
      </c>
      <c r="G30" s="215">
        <f t="shared" si="3"/>
        <v>1211624.57</v>
      </c>
      <c r="H30" s="215">
        <f t="shared" si="3"/>
        <v>47775</v>
      </c>
      <c r="I30" s="215">
        <f t="shared" si="3"/>
        <v>822975.2460669993</v>
      </c>
      <c r="J30" s="215">
        <f t="shared" si="3"/>
        <v>0</v>
      </c>
      <c r="K30" s="215">
        <f t="shared" si="3"/>
        <v>0</v>
      </c>
      <c r="Z30" s="215"/>
    </row>
    <row r="31" ht="23.25" hidden="1"/>
    <row r="32" ht="23.25" hidden="1"/>
    <row r="33" ht="23.25" hidden="1"/>
    <row r="34" ht="23.25" hidden="1"/>
    <row r="35" ht="23.25" hidden="1"/>
    <row r="36" ht="23.25" hidden="1"/>
    <row r="37" ht="23.25" hidden="1"/>
    <row r="38" ht="23.25" hidden="1"/>
    <row r="39" ht="23.25" hidden="1"/>
    <row r="40" ht="23.25" hidden="1"/>
    <row r="41" ht="23.25" hidden="1"/>
    <row r="42" ht="23.25" hidden="1"/>
    <row r="43" ht="23.25" hidden="1"/>
    <row r="44" ht="23.25" hidden="1"/>
    <row r="45" ht="23.25" hidden="1"/>
    <row r="46" ht="23.25" hidden="1"/>
    <row r="47" ht="23.25" hidden="1"/>
    <row r="48" ht="23.25" hidden="1"/>
    <row r="49" ht="23.25" hidden="1"/>
    <row r="50" ht="23.25" hidden="1"/>
    <row r="51" ht="23.25" hidden="1"/>
    <row r="53" ht="23.25">
      <c r="B53" s="155" t="s">
        <v>146</v>
      </c>
    </row>
  </sheetData>
  <sheetProtection/>
  <mergeCells count="11">
    <mergeCell ref="A2:B2"/>
    <mergeCell ref="A3:A5"/>
    <mergeCell ref="B3:B5"/>
    <mergeCell ref="C3:E3"/>
    <mergeCell ref="F3:G4"/>
    <mergeCell ref="H3:I4"/>
    <mergeCell ref="J3:K4"/>
    <mergeCell ref="Z3:Z5"/>
    <mergeCell ref="C4:C5"/>
    <mergeCell ref="D4:E4"/>
    <mergeCell ref="A6:B6"/>
  </mergeCells>
  <conditionalFormatting sqref="F29:K30 B30:E30 M6:P6 C6:E6 Z29:Z30 F6:K27 Z6:Z27">
    <cfRule type="cellIs" priority="2" dxfId="7" operator="equal" stopIfTrue="1">
      <formula>0</formula>
    </cfRule>
  </conditionalFormatting>
  <printOptions horizontalCentered="1"/>
  <pageMargins left="0.3937007874015748" right="0.35433070866141736" top="0.2755905511811024" bottom="0.1968503937007874" header="0.15748031496062992" footer="0.1574803149606299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70" zoomScaleNormal="70" zoomScalePageLayoutView="0" workbookViewId="0" topLeftCell="A1">
      <pane xSplit="2" ySplit="5" topLeftCell="C6" activePane="bottomRight" state="frozen"/>
      <selection pane="topLeft" activeCell="C4" sqref="C4:C5"/>
      <selection pane="topRight" activeCell="C4" sqref="C4:C5"/>
      <selection pane="bottomLeft" activeCell="C4" sqref="C4:C5"/>
      <selection pane="bottomRight" activeCell="C4" sqref="C4:C5"/>
    </sheetView>
  </sheetViews>
  <sheetFormatPr defaultColWidth="9.140625" defaultRowHeight="15"/>
  <cols>
    <col min="1" max="1" width="9.140625" style="171" customWidth="1"/>
    <col min="2" max="2" width="39.57421875" style="171" customWidth="1"/>
    <col min="3" max="6" width="30.421875" style="171" customWidth="1"/>
    <col min="7" max="8" width="30.421875" style="164" customWidth="1"/>
    <col min="9" max="9" width="38.140625" style="164" hidden="1" customWidth="1"/>
    <col min="10" max="10" width="16.140625" style="212" hidden="1" customWidth="1"/>
    <col min="11" max="11" width="21.00390625" style="212" hidden="1" customWidth="1"/>
    <col min="12" max="13" width="16.00390625" style="164" hidden="1" customWidth="1"/>
    <col min="14" max="25" width="0" style="164" hidden="1" customWidth="1"/>
    <col min="26" max="16384" width="9.140625" style="164" customWidth="1"/>
  </cols>
  <sheetData>
    <row r="1" spans="1:8" ht="99.75" customHeight="1">
      <c r="A1" s="163" t="s">
        <v>134</v>
      </c>
      <c r="B1" s="163"/>
      <c r="C1" s="163"/>
      <c r="D1" s="163"/>
      <c r="E1" s="163"/>
      <c r="F1" s="163"/>
      <c r="G1" s="163"/>
      <c r="H1" s="163"/>
    </row>
    <row r="2" spans="1:11" s="165" customFormat="1" ht="27" thickBot="1">
      <c r="A2" s="156"/>
      <c r="B2" s="156" t="e">
        <f>+#REF!</f>
        <v>#REF!</v>
      </c>
      <c r="C2" s="156"/>
      <c r="D2" s="156"/>
      <c r="E2" s="156"/>
      <c r="F2" s="156"/>
      <c r="H2" s="166" t="s">
        <v>130</v>
      </c>
      <c r="J2" s="213"/>
      <c r="K2" s="213"/>
    </row>
    <row r="3" spans="1:11" s="167" customFormat="1" ht="59.25" customHeight="1">
      <c r="A3" s="368" t="s">
        <v>52</v>
      </c>
      <c r="B3" s="370" t="s">
        <v>131</v>
      </c>
      <c r="C3" s="372" t="s">
        <v>126</v>
      </c>
      <c r="D3" s="373"/>
      <c r="E3" s="378" t="e">
        <f>+#REF!</f>
        <v>#REF!</v>
      </c>
      <c r="F3" s="379"/>
      <c r="G3" s="374" t="s">
        <v>137</v>
      </c>
      <c r="H3" s="375"/>
      <c r="J3" s="214"/>
      <c r="K3" s="214"/>
    </row>
    <row r="4" spans="1:11" s="168" customFormat="1" ht="38.25" customHeight="1" thickBot="1">
      <c r="A4" s="369"/>
      <c r="B4" s="371"/>
      <c r="C4" s="188" t="s">
        <v>127</v>
      </c>
      <c r="D4" s="189" t="s">
        <v>128</v>
      </c>
      <c r="E4" s="192" t="s">
        <v>127</v>
      </c>
      <c r="F4" s="189" t="s">
        <v>128</v>
      </c>
      <c r="G4" s="202" t="s">
        <v>127</v>
      </c>
      <c r="H4" s="178" t="s">
        <v>128</v>
      </c>
      <c r="J4" s="210"/>
      <c r="K4" s="210"/>
    </row>
    <row r="5" spans="1:8" ht="35.25" customHeight="1" thickBot="1">
      <c r="A5" s="376" t="s">
        <v>20</v>
      </c>
      <c r="B5" s="377"/>
      <c r="C5" s="194">
        <f aca="true" t="shared" si="0" ref="C5:H5">SUM(C6:C26)</f>
        <v>138588</v>
      </c>
      <c r="D5" s="195">
        <f t="shared" si="0"/>
        <v>2803893.742533</v>
      </c>
      <c r="E5" s="205">
        <f t="shared" si="0"/>
        <v>78716</v>
      </c>
      <c r="F5" s="195">
        <f t="shared" si="0"/>
        <v>1409075.7242999997</v>
      </c>
      <c r="G5" s="182">
        <f t="shared" si="0"/>
        <v>7851</v>
      </c>
      <c r="H5" s="181">
        <f t="shared" si="0"/>
        <v>120931.59000000003</v>
      </c>
    </row>
    <row r="6" spans="1:13" s="170" customFormat="1" ht="35.25" customHeight="1">
      <c r="A6" s="179">
        <v>1</v>
      </c>
      <c r="B6" s="185" t="s">
        <v>38</v>
      </c>
      <c r="C6" s="196">
        <v>11497</v>
      </c>
      <c r="D6" s="197">
        <v>233273.2452</v>
      </c>
      <c r="E6" s="206">
        <v>6012</v>
      </c>
      <c r="F6" s="197">
        <v>108455.73000000001</v>
      </c>
      <c r="G6" s="183">
        <v>598</v>
      </c>
      <c r="H6" s="180">
        <v>9921.2</v>
      </c>
      <c r="I6" s="169" t="s">
        <v>38</v>
      </c>
      <c r="J6" s="211">
        <v>6012</v>
      </c>
      <c r="K6" s="211">
        <v>108455.73000000001</v>
      </c>
      <c r="L6" s="249">
        <v>598</v>
      </c>
      <c r="M6" s="249">
        <v>9921.2</v>
      </c>
    </row>
    <row r="7" spans="1:13" s="170" customFormat="1" ht="35.25" customHeight="1">
      <c r="A7" s="173">
        <v>2</v>
      </c>
      <c r="B7" s="186" t="s">
        <v>50</v>
      </c>
      <c r="C7" s="198">
        <v>37664</v>
      </c>
      <c r="D7" s="199">
        <v>724819.59</v>
      </c>
      <c r="E7" s="207">
        <v>22536</v>
      </c>
      <c r="F7" s="199">
        <v>391412.5677</v>
      </c>
      <c r="G7" s="191">
        <v>1925</v>
      </c>
      <c r="H7" s="172">
        <v>24787.01000000001</v>
      </c>
      <c r="I7" s="164" t="s">
        <v>50</v>
      </c>
      <c r="J7" s="212">
        <v>22536</v>
      </c>
      <c r="K7" s="212">
        <v>391412.5677</v>
      </c>
      <c r="L7" s="249">
        <v>1925</v>
      </c>
      <c r="M7" s="249">
        <v>24787.01000000001</v>
      </c>
    </row>
    <row r="8" spans="1:13" s="170" customFormat="1" ht="35.25" customHeight="1">
      <c r="A8" s="173">
        <v>3</v>
      </c>
      <c r="B8" s="186" t="s">
        <v>21</v>
      </c>
      <c r="C8" s="198">
        <v>40477</v>
      </c>
      <c r="D8" s="199">
        <v>778041.5125000003</v>
      </c>
      <c r="E8" s="207">
        <v>22898</v>
      </c>
      <c r="F8" s="199">
        <v>399246.3633999999</v>
      </c>
      <c r="G8" s="191">
        <v>2472</v>
      </c>
      <c r="H8" s="172">
        <v>38443.79000000001</v>
      </c>
      <c r="I8" s="164" t="s">
        <v>21</v>
      </c>
      <c r="J8" s="212">
        <v>22898</v>
      </c>
      <c r="K8" s="212">
        <v>399246.3633999999</v>
      </c>
      <c r="L8" s="249">
        <v>2472</v>
      </c>
      <c r="M8" s="249">
        <v>38443.79000000001</v>
      </c>
    </row>
    <row r="9" spans="1:13" s="170" customFormat="1" ht="35.25" customHeight="1">
      <c r="A9" s="173">
        <v>4</v>
      </c>
      <c r="B9" s="186" t="s">
        <v>22</v>
      </c>
      <c r="C9" s="198">
        <v>13355</v>
      </c>
      <c r="D9" s="199">
        <v>245357.704833</v>
      </c>
      <c r="E9" s="207">
        <v>7606</v>
      </c>
      <c r="F9" s="199">
        <v>123222.58899999998</v>
      </c>
      <c r="G9" s="191">
        <v>679</v>
      </c>
      <c r="H9" s="172">
        <v>9385.460000000001</v>
      </c>
      <c r="I9" s="169" t="s">
        <v>22</v>
      </c>
      <c r="J9" s="211">
        <v>7606</v>
      </c>
      <c r="K9" s="211">
        <v>123222.58899999998</v>
      </c>
      <c r="L9" s="249">
        <v>679</v>
      </c>
      <c r="M9" s="249">
        <v>9385.460000000001</v>
      </c>
    </row>
    <row r="10" spans="1:13" s="170" customFormat="1" ht="35.25" customHeight="1">
      <c r="A10" s="173">
        <v>5</v>
      </c>
      <c r="B10" s="186" t="s">
        <v>42</v>
      </c>
      <c r="C10" s="198">
        <v>4768</v>
      </c>
      <c r="D10" s="199">
        <v>105756.35000000002</v>
      </c>
      <c r="E10" s="207">
        <v>2787</v>
      </c>
      <c r="F10" s="199">
        <v>51770.46299999998</v>
      </c>
      <c r="G10" s="184">
        <v>285</v>
      </c>
      <c r="H10" s="175">
        <v>4159.049999999999</v>
      </c>
      <c r="I10" s="164" t="s">
        <v>42</v>
      </c>
      <c r="J10" s="212">
        <v>2787</v>
      </c>
      <c r="K10" s="212">
        <v>51770.46299999998</v>
      </c>
      <c r="L10" s="249">
        <v>285</v>
      </c>
      <c r="M10" s="249">
        <v>4159.049999999999</v>
      </c>
    </row>
    <row r="11" spans="1:13" s="170" customFormat="1" ht="35.25" customHeight="1">
      <c r="A11" s="173">
        <v>6</v>
      </c>
      <c r="B11" s="186" t="s">
        <v>49</v>
      </c>
      <c r="C11" s="198">
        <v>3902</v>
      </c>
      <c r="D11" s="199">
        <v>107225.69000000005</v>
      </c>
      <c r="E11" s="207">
        <v>1982</v>
      </c>
      <c r="F11" s="199">
        <v>44554.270000000004</v>
      </c>
      <c r="G11" s="184">
        <v>217</v>
      </c>
      <c r="H11" s="175">
        <v>4512.33</v>
      </c>
      <c r="I11" s="164" t="s">
        <v>49</v>
      </c>
      <c r="J11" s="212">
        <v>1982</v>
      </c>
      <c r="K11" s="212">
        <v>44554.270000000004</v>
      </c>
      <c r="L11" s="249">
        <v>217</v>
      </c>
      <c r="M11" s="249">
        <v>4512.33</v>
      </c>
    </row>
    <row r="12" spans="1:13" s="170" customFormat="1" ht="35.25" customHeight="1">
      <c r="A12" s="173">
        <v>7</v>
      </c>
      <c r="B12" s="186" t="s">
        <v>46</v>
      </c>
      <c r="C12" s="198">
        <v>4824</v>
      </c>
      <c r="D12" s="199">
        <v>110735.20999999999</v>
      </c>
      <c r="E12" s="207">
        <v>2854</v>
      </c>
      <c r="F12" s="199">
        <v>56836.2033</v>
      </c>
      <c r="G12" s="184">
        <v>295</v>
      </c>
      <c r="H12" s="175">
        <v>6589.5099999999975</v>
      </c>
      <c r="I12" s="164" t="s">
        <v>46</v>
      </c>
      <c r="J12" s="212">
        <v>2854</v>
      </c>
      <c r="K12" s="212">
        <v>56836.2033</v>
      </c>
      <c r="L12" s="249">
        <v>295</v>
      </c>
      <c r="M12" s="249">
        <v>6589.5099999999975</v>
      </c>
    </row>
    <row r="13" spans="1:13" s="170" customFormat="1" ht="35.25" customHeight="1">
      <c r="A13" s="173">
        <v>8</v>
      </c>
      <c r="B13" s="186" t="s">
        <v>40</v>
      </c>
      <c r="C13" s="198">
        <v>7954</v>
      </c>
      <c r="D13" s="199">
        <v>172663.79</v>
      </c>
      <c r="E13" s="207">
        <v>4388</v>
      </c>
      <c r="F13" s="199">
        <v>84975.42450000002</v>
      </c>
      <c r="G13" s="184">
        <v>458</v>
      </c>
      <c r="H13" s="175">
        <v>7094.210000000003</v>
      </c>
      <c r="I13" s="164" t="s">
        <v>40</v>
      </c>
      <c r="J13" s="212">
        <v>4388</v>
      </c>
      <c r="K13" s="212">
        <v>84975.42450000002</v>
      </c>
      <c r="L13" s="249">
        <v>458</v>
      </c>
      <c r="M13" s="249">
        <v>7094.210000000003</v>
      </c>
    </row>
    <row r="14" spans="1:13" s="170" customFormat="1" ht="35.25" customHeight="1">
      <c r="A14" s="173">
        <v>9</v>
      </c>
      <c r="B14" s="186" t="s">
        <v>45</v>
      </c>
      <c r="C14" s="198">
        <v>1883</v>
      </c>
      <c r="D14" s="199">
        <v>39407.66999999999</v>
      </c>
      <c r="E14" s="207">
        <v>1079</v>
      </c>
      <c r="F14" s="199">
        <v>22776.805</v>
      </c>
      <c r="G14" s="184">
        <v>139</v>
      </c>
      <c r="H14" s="175">
        <v>2434.2200000000003</v>
      </c>
      <c r="I14" s="164" t="s">
        <v>45</v>
      </c>
      <c r="J14" s="212">
        <v>1079</v>
      </c>
      <c r="K14" s="212">
        <v>22776.805</v>
      </c>
      <c r="L14" s="249">
        <v>139</v>
      </c>
      <c r="M14" s="249">
        <v>2434.2200000000003</v>
      </c>
    </row>
    <row r="15" spans="1:13" s="170" customFormat="1" ht="35.25" customHeight="1">
      <c r="A15" s="173">
        <v>10</v>
      </c>
      <c r="B15" s="186" t="s">
        <v>41</v>
      </c>
      <c r="C15" s="198">
        <v>2353</v>
      </c>
      <c r="D15" s="199">
        <v>56839.06</v>
      </c>
      <c r="E15" s="207">
        <v>1619</v>
      </c>
      <c r="F15" s="199">
        <v>32709.9154</v>
      </c>
      <c r="G15" s="203">
        <v>210</v>
      </c>
      <c r="H15" s="175">
        <v>2922.2000000000007</v>
      </c>
      <c r="I15" s="164" t="s">
        <v>41</v>
      </c>
      <c r="J15" s="212">
        <v>1619</v>
      </c>
      <c r="K15" s="212">
        <v>32709.9154</v>
      </c>
      <c r="L15" s="249">
        <v>210</v>
      </c>
      <c r="M15" s="249">
        <v>2922.2000000000007</v>
      </c>
    </row>
    <row r="16" spans="1:13" s="170" customFormat="1" ht="35.25" customHeight="1">
      <c r="A16" s="173">
        <v>11</v>
      </c>
      <c r="B16" s="186" t="s">
        <v>51</v>
      </c>
      <c r="C16" s="198">
        <v>2552</v>
      </c>
      <c r="D16" s="199">
        <v>51747.09</v>
      </c>
      <c r="E16" s="207">
        <v>1270</v>
      </c>
      <c r="F16" s="199">
        <v>18308.4</v>
      </c>
      <c r="G16" s="203">
        <v>218</v>
      </c>
      <c r="H16" s="175">
        <v>2496.9000000000005</v>
      </c>
      <c r="I16" s="164" t="s">
        <v>51</v>
      </c>
      <c r="J16" s="212">
        <v>1270</v>
      </c>
      <c r="K16" s="212">
        <v>18308.4</v>
      </c>
      <c r="L16" s="249">
        <v>218</v>
      </c>
      <c r="M16" s="249">
        <v>2496.9000000000005</v>
      </c>
    </row>
    <row r="17" spans="1:13" s="170" customFormat="1" ht="35.25" customHeight="1">
      <c r="A17" s="173">
        <v>12</v>
      </c>
      <c r="B17" s="186" t="s">
        <v>43</v>
      </c>
      <c r="C17" s="198">
        <v>1291</v>
      </c>
      <c r="D17" s="199">
        <v>27224.970000000005</v>
      </c>
      <c r="E17" s="207">
        <v>788</v>
      </c>
      <c r="F17" s="199">
        <v>11077.205999999998</v>
      </c>
      <c r="G17" s="203">
        <v>85</v>
      </c>
      <c r="H17" s="175">
        <v>703.8400000000004</v>
      </c>
      <c r="I17" s="164" t="s">
        <v>43</v>
      </c>
      <c r="J17" s="212">
        <v>788</v>
      </c>
      <c r="K17" s="212">
        <v>11077.205999999998</v>
      </c>
      <c r="L17" s="249">
        <v>85</v>
      </c>
      <c r="M17" s="249">
        <v>703.8400000000004</v>
      </c>
    </row>
    <row r="18" spans="1:29" s="170" customFormat="1" ht="35.25" customHeight="1">
      <c r="A18" s="173">
        <v>13</v>
      </c>
      <c r="B18" s="186" t="s">
        <v>44</v>
      </c>
      <c r="C18" s="198">
        <v>1073</v>
      </c>
      <c r="D18" s="199">
        <v>31562.84</v>
      </c>
      <c r="E18" s="207">
        <v>481</v>
      </c>
      <c r="F18" s="199">
        <v>12036.124000000002</v>
      </c>
      <c r="G18" s="203">
        <v>38</v>
      </c>
      <c r="H18" s="175">
        <v>656.85</v>
      </c>
      <c r="I18" s="164" t="s">
        <v>44</v>
      </c>
      <c r="J18" s="212">
        <v>481</v>
      </c>
      <c r="K18" s="212">
        <v>12036.124000000002</v>
      </c>
      <c r="L18" s="249">
        <v>38</v>
      </c>
      <c r="M18" s="249">
        <v>656.85</v>
      </c>
      <c r="AC18" s="170">
        <v>9</v>
      </c>
    </row>
    <row r="19" spans="1:13" s="170" customFormat="1" ht="35.25" customHeight="1">
      <c r="A19" s="173">
        <v>14</v>
      </c>
      <c r="B19" s="186" t="s">
        <v>23</v>
      </c>
      <c r="C19" s="198">
        <v>1009</v>
      </c>
      <c r="D19" s="199">
        <v>19526.68</v>
      </c>
      <c r="E19" s="207">
        <v>579</v>
      </c>
      <c r="F19" s="199">
        <v>11627.733000000002</v>
      </c>
      <c r="G19" s="184">
        <v>31</v>
      </c>
      <c r="H19" s="175">
        <v>565.1499999999997</v>
      </c>
      <c r="I19" s="164" t="s">
        <v>23</v>
      </c>
      <c r="J19" s="212">
        <v>579</v>
      </c>
      <c r="K19" s="212">
        <v>11627.733000000002</v>
      </c>
      <c r="L19" s="249">
        <v>31</v>
      </c>
      <c r="M19" s="249">
        <v>565.1499999999997</v>
      </c>
    </row>
    <row r="20" spans="1:13" s="170" customFormat="1" ht="35.25" customHeight="1">
      <c r="A20" s="173">
        <v>15</v>
      </c>
      <c r="B20" s="186" t="s">
        <v>48</v>
      </c>
      <c r="C20" s="198">
        <v>469</v>
      </c>
      <c r="D20" s="199">
        <v>16521.829999999998</v>
      </c>
      <c r="E20" s="207">
        <v>373</v>
      </c>
      <c r="F20" s="199">
        <v>12378.150000000003</v>
      </c>
      <c r="G20" s="203">
        <v>85</v>
      </c>
      <c r="H20" s="175">
        <v>4196.599999999999</v>
      </c>
      <c r="I20" s="164" t="s">
        <v>48</v>
      </c>
      <c r="J20" s="212">
        <v>373</v>
      </c>
      <c r="K20" s="212">
        <v>12378.150000000003</v>
      </c>
      <c r="L20" s="164">
        <v>85</v>
      </c>
      <c r="M20" s="164">
        <v>4196.599999999999</v>
      </c>
    </row>
    <row r="21" spans="1:13" s="170" customFormat="1" ht="35.25" customHeight="1">
      <c r="A21" s="173">
        <v>16</v>
      </c>
      <c r="B21" s="186" t="s">
        <v>47</v>
      </c>
      <c r="C21" s="198">
        <v>1718</v>
      </c>
      <c r="D21" s="199">
        <v>32094.050000000003</v>
      </c>
      <c r="E21" s="207">
        <v>925</v>
      </c>
      <c r="F21" s="199">
        <v>15650.45</v>
      </c>
      <c r="G21" s="203">
        <v>100</v>
      </c>
      <c r="H21" s="175">
        <v>1274.99</v>
      </c>
      <c r="I21" s="164" t="s">
        <v>47</v>
      </c>
      <c r="J21" s="212">
        <v>925</v>
      </c>
      <c r="K21" s="212">
        <v>15650.45</v>
      </c>
      <c r="L21" s="164">
        <v>100</v>
      </c>
      <c r="M21" s="164">
        <v>1274.99</v>
      </c>
    </row>
    <row r="22" spans="1:13" s="170" customFormat="1" ht="35.25" customHeight="1">
      <c r="A22" s="173">
        <v>17</v>
      </c>
      <c r="B22" s="186" t="s">
        <v>117</v>
      </c>
      <c r="C22" s="198">
        <v>297</v>
      </c>
      <c r="D22" s="199">
        <v>7208.989999999999</v>
      </c>
      <c r="E22" s="207">
        <v>127</v>
      </c>
      <c r="F22" s="199">
        <v>1929.0400000000002</v>
      </c>
      <c r="G22" s="203">
        <v>8</v>
      </c>
      <c r="H22" s="175">
        <v>53.280000000000086</v>
      </c>
      <c r="I22" s="164" t="s">
        <v>117</v>
      </c>
      <c r="J22" s="212">
        <v>127</v>
      </c>
      <c r="K22" s="212">
        <v>1929.0400000000002</v>
      </c>
      <c r="L22" s="249">
        <v>8</v>
      </c>
      <c r="M22" s="249">
        <v>53.280000000000086</v>
      </c>
    </row>
    <row r="23" spans="1:13" s="170" customFormat="1" ht="35.25" customHeight="1">
      <c r="A23" s="173">
        <v>18</v>
      </c>
      <c r="B23" s="186" t="s">
        <v>132</v>
      </c>
      <c r="C23" s="198">
        <v>52</v>
      </c>
      <c r="D23" s="199">
        <v>1567.27</v>
      </c>
      <c r="E23" s="207">
        <v>26</v>
      </c>
      <c r="F23" s="199">
        <v>480.5</v>
      </c>
      <c r="G23" s="203">
        <v>3</v>
      </c>
      <c r="H23" s="175">
        <v>75.00000000000003</v>
      </c>
      <c r="I23" s="164" t="s">
        <v>121</v>
      </c>
      <c r="J23" s="212">
        <v>26</v>
      </c>
      <c r="K23" s="212">
        <v>480.5</v>
      </c>
      <c r="L23" s="164">
        <v>3</v>
      </c>
      <c r="M23" s="164">
        <v>75.00000000000003</v>
      </c>
    </row>
    <row r="24" spans="1:13" s="170" customFormat="1" ht="35.25" customHeight="1">
      <c r="A24" s="173">
        <v>19</v>
      </c>
      <c r="B24" s="186" t="s">
        <v>55</v>
      </c>
      <c r="C24" s="198">
        <v>131</v>
      </c>
      <c r="D24" s="199">
        <v>2651.63</v>
      </c>
      <c r="E24" s="207">
        <v>53</v>
      </c>
      <c r="F24" s="199">
        <v>623.19</v>
      </c>
      <c r="G24" s="184">
        <v>0</v>
      </c>
      <c r="H24" s="174">
        <v>0</v>
      </c>
      <c r="I24" s="164" t="s">
        <v>55</v>
      </c>
      <c r="J24" s="212">
        <v>53</v>
      </c>
      <c r="K24" s="212">
        <v>623.19</v>
      </c>
      <c r="L24" s="164">
        <v>0</v>
      </c>
      <c r="M24" s="164">
        <v>0</v>
      </c>
    </row>
    <row r="25" spans="1:13" s="170" customFormat="1" ht="35.25" customHeight="1">
      <c r="A25" s="242">
        <v>20</v>
      </c>
      <c r="B25" s="243" t="s">
        <v>39</v>
      </c>
      <c r="C25" s="244">
        <v>1311</v>
      </c>
      <c r="D25" s="245">
        <v>38505.57000000001</v>
      </c>
      <c r="E25" s="246">
        <v>325</v>
      </c>
      <c r="F25" s="245">
        <v>7841.600000000001</v>
      </c>
      <c r="G25" s="247">
        <v>1</v>
      </c>
      <c r="H25" s="248">
        <v>200</v>
      </c>
      <c r="I25" s="164" t="s">
        <v>39</v>
      </c>
      <c r="J25" s="212">
        <v>325</v>
      </c>
      <c r="K25" s="212">
        <v>7841.600000000001</v>
      </c>
      <c r="L25" s="249">
        <v>1</v>
      </c>
      <c r="M25" s="249">
        <v>200</v>
      </c>
    </row>
    <row r="26" spans="1:13" s="170" customFormat="1" ht="35.25" customHeight="1" thickBot="1">
      <c r="A26" s="176">
        <v>21</v>
      </c>
      <c r="B26" s="187" t="s">
        <v>119</v>
      </c>
      <c r="C26" s="200">
        <v>8</v>
      </c>
      <c r="D26" s="201">
        <v>1163</v>
      </c>
      <c r="E26" s="208">
        <v>8</v>
      </c>
      <c r="F26" s="201">
        <v>1163</v>
      </c>
      <c r="G26" s="204">
        <v>4</v>
      </c>
      <c r="H26" s="177">
        <v>460</v>
      </c>
      <c r="I26" s="164" t="s">
        <v>119</v>
      </c>
      <c r="J26" s="212">
        <v>8</v>
      </c>
      <c r="K26" s="212">
        <v>1163</v>
      </c>
      <c r="L26" s="164">
        <v>4</v>
      </c>
      <c r="M26" s="164">
        <v>460</v>
      </c>
    </row>
    <row r="27" ht="26.25" hidden="1"/>
    <row r="28" spans="5:8" ht="27.75" hidden="1">
      <c r="E28" s="199">
        <f>+'кунлик-банк'!C7</f>
        <v>78716</v>
      </c>
      <c r="F28" s="199">
        <f>+'кунлик-банк'!D7</f>
        <v>1409075.7242999997</v>
      </c>
      <c r="G28" s="199">
        <f>+'кунлик-банк'!E7</f>
        <v>7851</v>
      </c>
      <c r="H28" s="199">
        <f>+'кунлик-банк'!F7</f>
        <v>120931.59000000001</v>
      </c>
    </row>
    <row r="29" spans="5:8" ht="27.75" hidden="1">
      <c r="E29" s="199">
        <f>+E28-E5</f>
        <v>0</v>
      </c>
      <c r="F29" s="199">
        <f>+F28-F5</f>
        <v>0</v>
      </c>
      <c r="G29" s="199">
        <f>+G28-G5</f>
        <v>0</v>
      </c>
      <c r="H29" s="199">
        <f>+H28-H5</f>
        <v>0</v>
      </c>
    </row>
    <row r="30" ht="26.25" hidden="1"/>
    <row r="31" ht="26.25" hidden="1"/>
    <row r="32" ht="26.25" hidden="1"/>
    <row r="33" ht="26.25" hidden="1"/>
    <row r="34" ht="26.25" hidden="1"/>
    <row r="35" ht="26.25" hidden="1"/>
    <row r="36" ht="26.25" hidden="1"/>
    <row r="37" ht="26.25" hidden="1"/>
    <row r="38" ht="26.25" hidden="1"/>
    <row r="39" ht="26.25" hidden="1"/>
  </sheetData>
  <sheetProtection/>
  <mergeCells count="6">
    <mergeCell ref="A3:A4"/>
    <mergeCell ref="B3:B4"/>
    <mergeCell ref="C3:D3"/>
    <mergeCell ref="G3:H3"/>
    <mergeCell ref="A5:B5"/>
    <mergeCell ref="E3:F3"/>
  </mergeCells>
  <conditionalFormatting sqref="C6:H26 E28:H29">
    <cfRule type="cellIs" priority="2" dxfId="7" operator="equal" stopIfTrue="1">
      <formula>0</formula>
    </cfRule>
  </conditionalFormatting>
  <printOptions horizontalCentered="1"/>
  <pageMargins left="0.36" right="0.2755905511811024" top="0.25" bottom="0.21" header="0.17" footer="0.17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I29"/>
  <sheetViews>
    <sheetView zoomScale="50" zoomScaleNormal="50" zoomScaleSheetLayoutView="40" zoomScalePageLayoutView="0" workbookViewId="0" topLeftCell="A1">
      <pane xSplit="6" ySplit="6" topLeftCell="G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5"/>
  <cols>
    <col min="1" max="1" width="6.00390625" style="2" customWidth="1"/>
    <col min="2" max="2" width="34.00390625" style="2" customWidth="1"/>
    <col min="3" max="3" width="14.57421875" style="2" customWidth="1"/>
    <col min="4" max="4" width="17.421875" style="2" customWidth="1"/>
    <col min="5" max="5" width="12.28125" style="2" customWidth="1"/>
    <col min="6" max="6" width="17.421875" style="2" customWidth="1"/>
    <col min="7" max="7" width="10.57421875" style="2" customWidth="1"/>
    <col min="8" max="8" width="13.8515625" style="2" customWidth="1"/>
    <col min="9" max="9" width="9.8515625" style="2" customWidth="1"/>
    <col min="10" max="10" width="9.28125" style="2" customWidth="1"/>
    <col min="11" max="11" width="13.8515625" style="2" customWidth="1"/>
    <col min="12" max="12" width="9.7109375" style="2" customWidth="1"/>
    <col min="13" max="13" width="13.8515625" style="2" customWidth="1"/>
    <col min="14" max="14" width="9.8515625" style="2" customWidth="1"/>
    <col min="15" max="15" width="9.28125" style="2" customWidth="1"/>
    <col min="16" max="16" width="13.8515625" style="2" customWidth="1"/>
    <col min="17" max="17" width="10.28125" style="2" customWidth="1"/>
    <col min="18" max="18" width="13.8515625" style="2" customWidth="1"/>
    <col min="19" max="19" width="9.8515625" style="2" customWidth="1"/>
    <col min="20" max="20" width="9.28125" style="2" customWidth="1"/>
    <col min="21" max="21" width="13.8515625" style="2" customWidth="1"/>
    <col min="22" max="22" width="9.7109375" style="2" customWidth="1"/>
    <col min="23" max="23" width="13.8515625" style="2" customWidth="1"/>
    <col min="24" max="24" width="9.8515625" style="2" customWidth="1"/>
    <col min="25" max="25" width="9.28125" style="2" customWidth="1"/>
    <col min="26" max="26" width="13.8515625" style="2" customWidth="1"/>
    <col min="27" max="27" width="9.7109375" style="2" customWidth="1"/>
    <col min="28" max="28" width="13.8515625" style="2" customWidth="1"/>
    <col min="29" max="29" width="9.8515625" style="2" customWidth="1"/>
    <col min="30" max="30" width="9.28125" style="2" customWidth="1"/>
    <col min="31" max="31" width="13.8515625" style="2" customWidth="1"/>
    <col min="32" max="32" width="10.140625" style="2" customWidth="1"/>
    <col min="33" max="33" width="13.8515625" style="2" customWidth="1"/>
    <col min="34" max="34" width="9.8515625" style="2" customWidth="1"/>
    <col min="35" max="35" width="9.28125" style="2" customWidth="1"/>
    <col min="36" max="36" width="13.8515625" style="2" customWidth="1"/>
    <col min="37" max="37" width="10.421875" style="2" customWidth="1"/>
    <col min="38" max="38" width="13.8515625" style="2" customWidth="1"/>
    <col min="39" max="39" width="9.8515625" style="2" customWidth="1"/>
    <col min="40" max="40" width="9.28125" style="2" customWidth="1"/>
    <col min="41" max="41" width="13.8515625" style="2" customWidth="1"/>
    <col min="42" max="42" width="11.8515625" style="2" customWidth="1"/>
    <col min="43" max="43" width="13.8515625" style="2" customWidth="1"/>
    <col min="44" max="44" width="9.8515625" style="2" customWidth="1"/>
    <col min="45" max="45" width="9.28125" style="2" customWidth="1"/>
    <col min="46" max="46" width="13.8515625" style="2" customWidth="1"/>
    <col min="47" max="47" width="10.140625" style="2" customWidth="1"/>
    <col min="48" max="48" width="13.8515625" style="2" customWidth="1"/>
    <col min="49" max="49" width="9.8515625" style="2" customWidth="1"/>
    <col min="50" max="50" width="9.28125" style="2" customWidth="1"/>
    <col min="51" max="51" width="13.8515625" style="2" customWidth="1"/>
    <col min="52" max="52" width="10.421875" style="2" customWidth="1"/>
    <col min="53" max="53" width="13.8515625" style="2" customWidth="1"/>
    <col min="54" max="54" width="9.8515625" style="2" customWidth="1"/>
    <col min="55" max="55" width="9.28125" style="2" customWidth="1"/>
    <col min="56" max="56" width="13.8515625" style="2" customWidth="1"/>
    <col min="57" max="57" width="11.8515625" style="2" customWidth="1"/>
    <col min="58" max="58" width="13.8515625" style="2" customWidth="1"/>
    <col min="59" max="60" width="9.8515625" style="2" customWidth="1"/>
    <col min="61" max="61" width="13.8515625" style="2" customWidth="1"/>
    <col min="62" max="62" width="9.57421875" style="2" customWidth="1"/>
    <col min="63" max="63" width="13.8515625" style="2" customWidth="1"/>
    <col min="64" max="64" width="9.8515625" style="2" customWidth="1"/>
    <col min="65" max="65" width="9.28125" style="2" customWidth="1"/>
    <col min="66" max="66" width="13.8515625" style="2" customWidth="1"/>
    <col min="67" max="67" width="9.57421875" style="2" customWidth="1"/>
    <col min="68" max="68" width="13.8515625" style="2" customWidth="1"/>
    <col min="69" max="69" width="9.8515625" style="2" customWidth="1"/>
    <col min="70" max="70" width="9.28125" style="2" customWidth="1"/>
    <col min="71" max="71" width="13.8515625" style="2" customWidth="1"/>
    <col min="72" max="72" width="9.57421875" style="2" customWidth="1"/>
    <col min="73" max="73" width="13.8515625" style="2" customWidth="1"/>
    <col min="74" max="74" width="9.8515625" style="2" customWidth="1"/>
    <col min="75" max="75" width="9.28125" style="2" customWidth="1"/>
    <col min="76" max="76" width="13.8515625" style="2" customWidth="1"/>
    <col min="77" max="77" width="9.140625" style="2" customWidth="1"/>
    <col min="78" max="78" width="21.421875" style="2" customWidth="1"/>
    <col min="79" max="79" width="13.140625" style="2" customWidth="1"/>
    <col min="80" max="80" width="18.8515625" style="2" customWidth="1"/>
    <col min="81" max="81" width="10.57421875" style="2" customWidth="1"/>
    <col min="82" max="82" width="18.8515625" style="2" customWidth="1"/>
    <col min="83" max="84" width="9.140625" style="2" customWidth="1"/>
    <col min="85" max="85" width="11.7109375" style="2" customWidth="1"/>
    <col min="86" max="16384" width="9.140625" style="2" customWidth="1"/>
  </cols>
  <sheetData>
    <row r="1" spans="1:7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98.25" customHeight="1">
      <c r="A2" s="12"/>
      <c r="B2" s="1"/>
      <c r="C2" s="231" t="s">
        <v>138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3"/>
      <c r="AD2" s="11" t="s">
        <v>18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31.5" customHeight="1" thickBot="1">
      <c r="A3" s="4"/>
      <c r="B3" s="250" t="s">
        <v>136</v>
      </c>
      <c r="C3" s="4"/>
      <c r="D3" s="4"/>
      <c r="E3" s="209"/>
      <c r="F3" s="20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25"/>
      <c r="X3" s="4"/>
      <c r="Y3" s="225" t="s">
        <v>19</v>
      </c>
      <c r="Z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25"/>
      <c r="AW3" s="4"/>
      <c r="AX3" s="225" t="s">
        <v>19</v>
      </c>
      <c r="AY3" s="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225"/>
      <c r="BV3" s="4"/>
      <c r="BW3" s="225" t="s">
        <v>19</v>
      </c>
      <c r="BX3" s="6"/>
    </row>
    <row r="4" spans="1:76" s="10" customFormat="1" ht="39.75" customHeight="1">
      <c r="A4" s="388" t="s">
        <v>52</v>
      </c>
      <c r="B4" s="391" t="s">
        <v>53</v>
      </c>
      <c r="C4" s="394" t="s">
        <v>0</v>
      </c>
      <c r="D4" s="395"/>
      <c r="E4" s="398" t="s">
        <v>112</v>
      </c>
      <c r="F4" s="399"/>
      <c r="G4" s="7" t="s">
        <v>17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 t="s">
        <v>17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 t="s">
        <v>17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9"/>
    </row>
    <row r="5" spans="1:76" s="10" customFormat="1" ht="77.25" customHeight="1">
      <c r="A5" s="389"/>
      <c r="B5" s="392"/>
      <c r="C5" s="396"/>
      <c r="D5" s="397"/>
      <c r="E5" s="400"/>
      <c r="F5" s="401"/>
      <c r="G5" s="402" t="s">
        <v>125</v>
      </c>
      <c r="H5" s="381"/>
      <c r="I5" s="382"/>
      <c r="J5" s="403" t="str">
        <f>+E4</f>
        <v>шундан,  
бир кунда</v>
      </c>
      <c r="K5" s="404"/>
      <c r="L5" s="380" t="s">
        <v>7</v>
      </c>
      <c r="M5" s="381"/>
      <c r="N5" s="382"/>
      <c r="O5" s="403" t="str">
        <f>+J5</f>
        <v>шундан,  
бир кунда</v>
      </c>
      <c r="P5" s="404"/>
      <c r="Q5" s="380" t="s">
        <v>8</v>
      </c>
      <c r="R5" s="381"/>
      <c r="S5" s="382"/>
      <c r="T5" s="403" t="str">
        <f>+O5</f>
        <v>шундан,  
бир кунда</v>
      </c>
      <c r="U5" s="404"/>
      <c r="V5" s="380" t="s">
        <v>9</v>
      </c>
      <c r="W5" s="381"/>
      <c r="X5" s="382"/>
      <c r="Y5" s="403" t="str">
        <f>+T5</f>
        <v>шундан,  
бир кунда</v>
      </c>
      <c r="Z5" s="404"/>
      <c r="AA5" s="380" t="s">
        <v>10</v>
      </c>
      <c r="AB5" s="381"/>
      <c r="AC5" s="382"/>
      <c r="AD5" s="403" t="str">
        <f>+Y5</f>
        <v>шундан,  
бир кунда</v>
      </c>
      <c r="AE5" s="404"/>
      <c r="AF5" s="380" t="s">
        <v>11</v>
      </c>
      <c r="AG5" s="381"/>
      <c r="AH5" s="382"/>
      <c r="AI5" s="403" t="str">
        <f>+AD5</f>
        <v>шундан,  
бир кунда</v>
      </c>
      <c r="AJ5" s="404"/>
      <c r="AK5" s="380" t="s">
        <v>12</v>
      </c>
      <c r="AL5" s="381"/>
      <c r="AM5" s="382"/>
      <c r="AN5" s="403" t="str">
        <f>+AI5</f>
        <v>шундан,  
бир кунда</v>
      </c>
      <c r="AO5" s="404"/>
      <c r="AP5" s="380" t="s">
        <v>13</v>
      </c>
      <c r="AQ5" s="381"/>
      <c r="AR5" s="382"/>
      <c r="AS5" s="403" t="str">
        <f>+AN5</f>
        <v>шундан,  
бир кунда</v>
      </c>
      <c r="AT5" s="404"/>
      <c r="AU5" s="380" t="s">
        <v>124</v>
      </c>
      <c r="AV5" s="381"/>
      <c r="AW5" s="382"/>
      <c r="AX5" s="403" t="str">
        <f>+AS5</f>
        <v>шундан,  
бир кунда</v>
      </c>
      <c r="AY5" s="404"/>
      <c r="AZ5" s="380" t="s">
        <v>1</v>
      </c>
      <c r="BA5" s="381"/>
      <c r="BB5" s="382"/>
      <c r="BC5" s="403" t="str">
        <f>+AX5</f>
        <v>шундан,  
бир кунда</v>
      </c>
      <c r="BD5" s="404"/>
      <c r="BE5" s="380" t="s">
        <v>2</v>
      </c>
      <c r="BF5" s="381"/>
      <c r="BG5" s="382"/>
      <c r="BH5" s="403" t="str">
        <f>+BC5</f>
        <v>шундан,  
бир кунда</v>
      </c>
      <c r="BI5" s="404"/>
      <c r="BJ5" s="383" t="s">
        <v>3</v>
      </c>
      <c r="BK5" s="384"/>
      <c r="BL5" s="385"/>
      <c r="BM5" s="403" t="str">
        <f>+BH5</f>
        <v>шундан,  
бир кунда</v>
      </c>
      <c r="BN5" s="404"/>
      <c r="BO5" s="383" t="s">
        <v>4</v>
      </c>
      <c r="BP5" s="384"/>
      <c r="BQ5" s="385"/>
      <c r="BR5" s="403" t="str">
        <f>+BM5</f>
        <v>шундан,  
бир кунда</v>
      </c>
      <c r="BS5" s="404"/>
      <c r="BT5" s="380" t="s">
        <v>5</v>
      </c>
      <c r="BU5" s="381"/>
      <c r="BV5" s="382"/>
      <c r="BW5" s="403" t="str">
        <f>+BR5</f>
        <v>шундан,  
бир кунда</v>
      </c>
      <c r="BX5" s="405"/>
    </row>
    <row r="6" spans="1:76" s="10" customFormat="1" ht="47.25" customHeight="1" thickBot="1">
      <c r="A6" s="390"/>
      <c r="B6" s="393"/>
      <c r="C6" s="113" t="s">
        <v>15</v>
      </c>
      <c r="D6" s="110" t="s">
        <v>16</v>
      </c>
      <c r="E6" s="111" t="s">
        <v>15</v>
      </c>
      <c r="F6" s="116" t="s">
        <v>16</v>
      </c>
      <c r="G6" s="115" t="s">
        <v>15</v>
      </c>
      <c r="H6" s="110" t="s">
        <v>16</v>
      </c>
      <c r="I6" s="111" t="s">
        <v>135</v>
      </c>
      <c r="J6" s="111" t="s">
        <v>15</v>
      </c>
      <c r="K6" s="112" t="s">
        <v>16</v>
      </c>
      <c r="L6" s="109" t="s">
        <v>15</v>
      </c>
      <c r="M6" s="110" t="s">
        <v>16</v>
      </c>
      <c r="N6" s="111" t="s">
        <v>135</v>
      </c>
      <c r="O6" s="111" t="s">
        <v>15</v>
      </c>
      <c r="P6" s="112" t="s">
        <v>16</v>
      </c>
      <c r="Q6" s="109" t="s">
        <v>15</v>
      </c>
      <c r="R6" s="110" t="s">
        <v>16</v>
      </c>
      <c r="S6" s="111" t="s">
        <v>135</v>
      </c>
      <c r="T6" s="111" t="s">
        <v>15</v>
      </c>
      <c r="U6" s="112" t="s">
        <v>16</v>
      </c>
      <c r="V6" s="109" t="s">
        <v>15</v>
      </c>
      <c r="W6" s="110" t="s">
        <v>16</v>
      </c>
      <c r="X6" s="111" t="s">
        <v>135</v>
      </c>
      <c r="Y6" s="111" t="s">
        <v>15</v>
      </c>
      <c r="Z6" s="112" t="s">
        <v>16</v>
      </c>
      <c r="AA6" s="109" t="s">
        <v>15</v>
      </c>
      <c r="AB6" s="110" t="s">
        <v>16</v>
      </c>
      <c r="AC6" s="111" t="s">
        <v>135</v>
      </c>
      <c r="AD6" s="111" t="s">
        <v>15</v>
      </c>
      <c r="AE6" s="112" t="s">
        <v>16</v>
      </c>
      <c r="AF6" s="109" t="s">
        <v>15</v>
      </c>
      <c r="AG6" s="110" t="s">
        <v>16</v>
      </c>
      <c r="AH6" s="111" t="s">
        <v>135</v>
      </c>
      <c r="AI6" s="111" t="s">
        <v>15</v>
      </c>
      <c r="AJ6" s="112" t="s">
        <v>16</v>
      </c>
      <c r="AK6" s="109" t="s">
        <v>15</v>
      </c>
      <c r="AL6" s="110" t="s">
        <v>16</v>
      </c>
      <c r="AM6" s="111" t="s">
        <v>135</v>
      </c>
      <c r="AN6" s="111" t="s">
        <v>15</v>
      </c>
      <c r="AO6" s="112" t="s">
        <v>16</v>
      </c>
      <c r="AP6" s="109" t="s">
        <v>15</v>
      </c>
      <c r="AQ6" s="110" t="s">
        <v>16</v>
      </c>
      <c r="AR6" s="111" t="s">
        <v>135</v>
      </c>
      <c r="AS6" s="111" t="s">
        <v>15</v>
      </c>
      <c r="AT6" s="112" t="s">
        <v>16</v>
      </c>
      <c r="AU6" s="109" t="s">
        <v>15</v>
      </c>
      <c r="AV6" s="110" t="s">
        <v>16</v>
      </c>
      <c r="AW6" s="111" t="s">
        <v>135</v>
      </c>
      <c r="AX6" s="111" t="s">
        <v>15</v>
      </c>
      <c r="AY6" s="112" t="s">
        <v>16</v>
      </c>
      <c r="AZ6" s="109" t="s">
        <v>15</v>
      </c>
      <c r="BA6" s="110" t="s">
        <v>16</v>
      </c>
      <c r="BB6" s="111" t="s">
        <v>135</v>
      </c>
      <c r="BC6" s="111" t="s">
        <v>15</v>
      </c>
      <c r="BD6" s="112" t="s">
        <v>16</v>
      </c>
      <c r="BE6" s="109" t="s">
        <v>15</v>
      </c>
      <c r="BF6" s="110" t="s">
        <v>16</v>
      </c>
      <c r="BG6" s="111" t="s">
        <v>135</v>
      </c>
      <c r="BH6" s="111" t="s">
        <v>15</v>
      </c>
      <c r="BI6" s="112" t="s">
        <v>16</v>
      </c>
      <c r="BJ6" s="109" t="s">
        <v>15</v>
      </c>
      <c r="BK6" s="110" t="s">
        <v>16</v>
      </c>
      <c r="BL6" s="111" t="s">
        <v>135</v>
      </c>
      <c r="BM6" s="111" t="s">
        <v>15</v>
      </c>
      <c r="BN6" s="112" t="s">
        <v>16</v>
      </c>
      <c r="BO6" s="109" t="s">
        <v>15</v>
      </c>
      <c r="BP6" s="110" t="s">
        <v>16</v>
      </c>
      <c r="BQ6" s="111" t="s">
        <v>135</v>
      </c>
      <c r="BR6" s="111" t="s">
        <v>15</v>
      </c>
      <c r="BS6" s="112" t="s">
        <v>16</v>
      </c>
      <c r="BT6" s="109" t="s">
        <v>15</v>
      </c>
      <c r="BU6" s="110" t="s">
        <v>16</v>
      </c>
      <c r="BV6" s="111" t="s">
        <v>135</v>
      </c>
      <c r="BW6" s="111" t="s">
        <v>15</v>
      </c>
      <c r="BX6" s="116" t="s">
        <v>16</v>
      </c>
    </row>
    <row r="7" spans="1:87" s="16" customFormat="1" ht="48.75" customHeight="1" thickBot="1">
      <c r="A7" s="386" t="s">
        <v>20</v>
      </c>
      <c r="B7" s="387"/>
      <c r="C7" s="103">
        <f>SUM(C8:C21)</f>
        <v>78716</v>
      </c>
      <c r="D7" s="104">
        <f aca="true" t="shared" si="0" ref="D7:BX7">SUM(D8:D21)</f>
        <v>1409075.6442999998</v>
      </c>
      <c r="E7" s="104">
        <f t="shared" si="0"/>
        <v>7851</v>
      </c>
      <c r="F7" s="108">
        <f t="shared" si="0"/>
        <v>120931.53</v>
      </c>
      <c r="G7" s="103">
        <f t="shared" si="0"/>
        <v>7749</v>
      </c>
      <c r="H7" s="104">
        <f t="shared" si="0"/>
        <v>189063.1355</v>
      </c>
      <c r="I7" s="224">
        <f aca="true" t="shared" si="1" ref="I7:I21">+H7/G7</f>
        <v>24.39839146986708</v>
      </c>
      <c r="J7" s="104">
        <f t="shared" si="0"/>
        <v>929</v>
      </c>
      <c r="K7" s="106">
        <f t="shared" si="0"/>
        <v>20208.329999999994</v>
      </c>
      <c r="L7" s="107">
        <f t="shared" si="0"/>
        <v>728</v>
      </c>
      <c r="M7" s="104">
        <f t="shared" si="0"/>
        <v>9949.839999999998</v>
      </c>
      <c r="N7" s="224">
        <f>+M7/L7</f>
        <v>13.667362637362634</v>
      </c>
      <c r="O7" s="104">
        <f t="shared" si="0"/>
        <v>107</v>
      </c>
      <c r="P7" s="105">
        <f t="shared" si="0"/>
        <v>1058.9200000000003</v>
      </c>
      <c r="Q7" s="107">
        <f t="shared" si="0"/>
        <v>6335</v>
      </c>
      <c r="R7" s="104">
        <f t="shared" si="0"/>
        <v>78698.844</v>
      </c>
      <c r="S7" s="224">
        <f>+R7/Q7</f>
        <v>12.42286408839779</v>
      </c>
      <c r="T7" s="104">
        <f t="shared" si="0"/>
        <v>839</v>
      </c>
      <c r="U7" s="105">
        <f t="shared" si="0"/>
        <v>9880.250000000004</v>
      </c>
      <c r="V7" s="107">
        <f t="shared" si="0"/>
        <v>1254</v>
      </c>
      <c r="W7" s="104">
        <f t="shared" si="0"/>
        <v>27517.834999999995</v>
      </c>
      <c r="X7" s="224">
        <f>+W7/V7</f>
        <v>21.94404704944178</v>
      </c>
      <c r="Y7" s="104">
        <f t="shared" si="0"/>
        <v>128</v>
      </c>
      <c r="Z7" s="105">
        <f t="shared" si="0"/>
        <v>2448.9299999999994</v>
      </c>
      <c r="AA7" s="107">
        <f t="shared" si="0"/>
        <v>635</v>
      </c>
      <c r="AB7" s="104">
        <f t="shared" si="0"/>
        <v>19997.586</v>
      </c>
      <c r="AC7" s="224">
        <f>+AB7/AA7</f>
        <v>31.492261417322833</v>
      </c>
      <c r="AD7" s="104">
        <f t="shared" si="0"/>
        <v>71</v>
      </c>
      <c r="AE7" s="105">
        <f t="shared" si="0"/>
        <v>1620.96</v>
      </c>
      <c r="AF7" s="107">
        <f t="shared" si="0"/>
        <v>8097</v>
      </c>
      <c r="AG7" s="104">
        <f t="shared" si="0"/>
        <v>111629.13200000001</v>
      </c>
      <c r="AH7" s="224">
        <f>+AG7/AF7</f>
        <v>13.78648042484871</v>
      </c>
      <c r="AI7" s="104">
        <f t="shared" si="0"/>
        <v>838</v>
      </c>
      <c r="AJ7" s="105">
        <f t="shared" si="0"/>
        <v>9336.390000000003</v>
      </c>
      <c r="AK7" s="107">
        <f t="shared" si="0"/>
        <v>4510</v>
      </c>
      <c r="AL7" s="104">
        <f t="shared" si="0"/>
        <v>111958.94800000003</v>
      </c>
      <c r="AM7" s="224">
        <f>+AL7/AK7</f>
        <v>24.824600443458987</v>
      </c>
      <c r="AN7" s="104">
        <f t="shared" si="0"/>
        <v>389</v>
      </c>
      <c r="AO7" s="105">
        <f t="shared" si="0"/>
        <v>9164.399999999998</v>
      </c>
      <c r="AP7" s="107">
        <f t="shared" si="0"/>
        <v>14281</v>
      </c>
      <c r="AQ7" s="104">
        <f t="shared" si="0"/>
        <v>290189.33939999994</v>
      </c>
      <c r="AR7" s="224">
        <f>+AQ7/AP7</f>
        <v>20.319959344583708</v>
      </c>
      <c r="AS7" s="104">
        <f t="shared" si="0"/>
        <v>998</v>
      </c>
      <c r="AT7" s="105">
        <f t="shared" si="0"/>
        <v>21097.139999999996</v>
      </c>
      <c r="AU7" s="107">
        <f t="shared" si="0"/>
        <v>2943</v>
      </c>
      <c r="AV7" s="104">
        <f t="shared" si="0"/>
        <v>55903.83000000001</v>
      </c>
      <c r="AW7" s="224">
        <f>+AV7/AU7</f>
        <v>18.995524974515803</v>
      </c>
      <c r="AX7" s="104">
        <f t="shared" si="0"/>
        <v>188</v>
      </c>
      <c r="AY7" s="105">
        <f t="shared" si="0"/>
        <v>2697.6</v>
      </c>
      <c r="AZ7" s="107">
        <f t="shared" si="0"/>
        <v>8779</v>
      </c>
      <c r="BA7" s="104">
        <f t="shared" si="0"/>
        <v>190086.544</v>
      </c>
      <c r="BB7" s="224">
        <f>+BA7/AZ7</f>
        <v>21.652414170178837</v>
      </c>
      <c r="BC7" s="104">
        <f t="shared" si="0"/>
        <v>1344</v>
      </c>
      <c r="BD7" s="105">
        <f t="shared" si="0"/>
        <v>19495.97</v>
      </c>
      <c r="BE7" s="107">
        <f t="shared" si="0"/>
        <v>20325</v>
      </c>
      <c r="BF7" s="104">
        <f t="shared" si="0"/>
        <v>190765.1492</v>
      </c>
      <c r="BG7" s="224">
        <f>+BF7/BE7</f>
        <v>9.385739198031981</v>
      </c>
      <c r="BH7" s="104">
        <f t="shared" si="0"/>
        <v>1756</v>
      </c>
      <c r="BI7" s="105">
        <f t="shared" si="0"/>
        <v>14972.71</v>
      </c>
      <c r="BJ7" s="107">
        <f t="shared" si="0"/>
        <v>813</v>
      </c>
      <c r="BK7" s="104">
        <f t="shared" si="0"/>
        <v>13078.193200000009</v>
      </c>
      <c r="BL7" s="224">
        <f>+BK7/BJ7</f>
        <v>16.086338499385004</v>
      </c>
      <c r="BM7" s="104">
        <f t="shared" si="0"/>
        <v>94</v>
      </c>
      <c r="BN7" s="105">
        <f t="shared" si="0"/>
        <v>1124.01</v>
      </c>
      <c r="BO7" s="107">
        <f t="shared" si="0"/>
        <v>963</v>
      </c>
      <c r="BP7" s="104">
        <f t="shared" si="0"/>
        <v>92812.83999999995</v>
      </c>
      <c r="BQ7" s="224">
        <f>+BP7/BO7</f>
        <v>96.37885773624086</v>
      </c>
      <c r="BR7" s="104">
        <f t="shared" si="0"/>
        <v>54</v>
      </c>
      <c r="BS7" s="105">
        <f t="shared" si="0"/>
        <v>5964.630000000002</v>
      </c>
      <c r="BT7" s="107">
        <f t="shared" si="0"/>
        <v>1304</v>
      </c>
      <c r="BU7" s="104">
        <f t="shared" si="0"/>
        <v>27424.428</v>
      </c>
      <c r="BV7" s="224">
        <f>+BU7/BT7</f>
        <v>21.03100306748466</v>
      </c>
      <c r="BW7" s="104">
        <f t="shared" si="0"/>
        <v>116</v>
      </c>
      <c r="BX7" s="108">
        <f t="shared" si="0"/>
        <v>1861.29</v>
      </c>
      <c r="BZ7" s="130"/>
      <c r="CA7" s="20"/>
      <c r="CB7" s="20"/>
      <c r="CC7" s="20"/>
      <c r="CD7" s="20"/>
      <c r="CF7" s="218"/>
      <c r="CG7" s="218"/>
      <c r="CH7" s="218"/>
      <c r="CI7" s="218"/>
    </row>
    <row r="8" spans="1:87" s="16" customFormat="1" ht="80.25" customHeight="1">
      <c r="A8" s="55">
        <v>1</v>
      </c>
      <c r="B8" s="61" t="s">
        <v>24</v>
      </c>
      <c r="C8" s="67">
        <f aca="true" t="shared" si="2" ref="C8:C21">+G8+L8+Q8+V8+AA8+AF8+AK8+AP8+AU8+AZ8+BE8+BJ8+BO8+BT8</f>
        <v>3308</v>
      </c>
      <c r="D8" s="57">
        <f aca="true" t="shared" si="3" ref="D8:D21">+H8+M8+R8+W8+AB8+AG8+AL8+AQ8+AV8+BA8+BF8+BK8+BP8+BU8</f>
        <v>66482.76219999998</v>
      </c>
      <c r="E8" s="57">
        <f aca="true" t="shared" si="4" ref="E8:E21">+J8+O8+T8+Y8+AD8+AI8+AN8+AS8+AX8+BC8+BH8+BM8+BR8+BW8</f>
        <v>568</v>
      </c>
      <c r="F8" s="68">
        <f aca="true" t="shared" si="5" ref="F8:F21">+K8+P8+U8+Z8+AE8+AJ8+AO8+AT8+AY8+BD8+BI8+BN8+BS8+BX8</f>
        <v>7909.569999999999</v>
      </c>
      <c r="G8" s="64">
        <v>839</v>
      </c>
      <c r="H8" s="59">
        <v>21683.33999999999</v>
      </c>
      <c r="I8" s="221">
        <f t="shared" si="1"/>
        <v>25.84426698450535</v>
      </c>
      <c r="J8" s="59">
        <f>+'1 кун-худ'!E7</f>
        <v>151</v>
      </c>
      <c r="K8" s="59">
        <f>+'1 кун-худ'!F7</f>
        <v>3130.4299999999985</v>
      </c>
      <c r="L8" s="58">
        <v>141</v>
      </c>
      <c r="M8" s="59">
        <v>2091.91</v>
      </c>
      <c r="N8" s="221">
        <f aca="true" t="shared" si="6" ref="N8:N21">+M8/L8</f>
        <v>14.836241134751772</v>
      </c>
      <c r="O8" s="59">
        <f>+'1 кун-худ'!K7</f>
        <v>35</v>
      </c>
      <c r="P8" s="59">
        <f>+'1 кун-худ'!L7</f>
        <v>282.79999999999995</v>
      </c>
      <c r="Q8" s="58">
        <v>272</v>
      </c>
      <c r="R8" s="59">
        <v>6209.409999999999</v>
      </c>
      <c r="S8" s="221">
        <f aca="true" t="shared" si="7" ref="S8:S21">+R8/Q8</f>
        <v>22.828713235294114</v>
      </c>
      <c r="T8" s="59">
        <f>+'1 кун-худ'!M7</f>
        <v>34</v>
      </c>
      <c r="U8" s="59">
        <f>+'1 кун-худ'!N7</f>
        <v>758.1999999999998</v>
      </c>
      <c r="V8" s="73">
        <v>7</v>
      </c>
      <c r="W8" s="74">
        <v>139.99999999999997</v>
      </c>
      <c r="X8" s="221">
        <f aca="true" t="shared" si="8" ref="X8:X21">+W8/V8</f>
        <v>19.999999999999996</v>
      </c>
      <c r="Y8" s="74">
        <f>+'1 кун-худ'!O7</f>
        <v>0</v>
      </c>
      <c r="Z8" s="75">
        <f>+'1 кун-худ'!P7</f>
        <v>0</v>
      </c>
      <c r="AA8" s="58">
        <v>20</v>
      </c>
      <c r="AB8" s="59">
        <v>1538.0999999999997</v>
      </c>
      <c r="AC8" s="221">
        <f aca="true" t="shared" si="9" ref="AC8:AC21">+AB8/AA8</f>
        <v>76.90499999999999</v>
      </c>
      <c r="AD8" s="59">
        <f>+'1 кун-худ'!U7</f>
        <v>1</v>
      </c>
      <c r="AE8" s="59">
        <f>+'1 кун-худ'!V7</f>
        <v>200.00000000000003</v>
      </c>
      <c r="AF8" s="58">
        <v>604</v>
      </c>
      <c r="AG8" s="59">
        <v>1349.87</v>
      </c>
      <c r="AH8" s="221">
        <f aca="true" t="shared" si="10" ref="AH8:AH21">+AG8/AF8</f>
        <v>2.2348841059602647</v>
      </c>
      <c r="AI8" s="59">
        <f>+'1 кун-худ'!W7</f>
        <v>122</v>
      </c>
      <c r="AJ8" s="59">
        <f>+'1 кун-худ'!X7</f>
        <v>123.87999999999988</v>
      </c>
      <c r="AK8" s="58">
        <v>107</v>
      </c>
      <c r="AL8" s="59">
        <v>2897.0099999999998</v>
      </c>
      <c r="AM8" s="221">
        <f aca="true" t="shared" si="11" ref="AM8:AM21">+AL8/AK8</f>
        <v>27.07485981308411</v>
      </c>
      <c r="AN8" s="59">
        <f>+'1 кун-худ'!Y7</f>
        <v>11</v>
      </c>
      <c r="AO8" s="59">
        <f>+'1 кун-худ'!Z7</f>
        <v>279</v>
      </c>
      <c r="AP8" s="58">
        <v>288</v>
      </c>
      <c r="AQ8" s="59">
        <v>4837.139999999999</v>
      </c>
      <c r="AR8" s="221">
        <f aca="true" t="shared" si="12" ref="AR8:AR21">+AQ8/AP8</f>
        <v>16.795624999999998</v>
      </c>
      <c r="AS8" s="59">
        <f>+'1 кун-худ'!AA7</f>
        <v>19</v>
      </c>
      <c r="AT8" s="59">
        <f>+'1 кун-худ'!AB7</f>
        <v>377.2399999999998</v>
      </c>
      <c r="AU8" s="73">
        <v>47</v>
      </c>
      <c r="AV8" s="74">
        <v>1264.6</v>
      </c>
      <c r="AW8" s="221">
        <f aca="true" t="shared" si="13" ref="AW8:AW21">+AV8/AU8</f>
        <v>26.906382978723403</v>
      </c>
      <c r="AX8" s="74">
        <f>+'1 кун-худ'!AC7+'1 кун-худ'!AE7+'1 кун-худ'!AG7</f>
        <v>0</v>
      </c>
      <c r="AY8" s="75">
        <f>+'1 кун-худ'!AD7+'1 кун-худ'!AF7+'1 кун-худ'!AH7</f>
        <v>0</v>
      </c>
      <c r="AZ8" s="58">
        <v>454</v>
      </c>
      <c r="BA8" s="59">
        <v>10868.760000000002</v>
      </c>
      <c r="BB8" s="221">
        <f aca="true" t="shared" si="14" ref="BB8:BB21">+BA8/AZ8</f>
        <v>23.940000000000005</v>
      </c>
      <c r="BC8" s="59">
        <f>+'1 кун-худ'!AI7+'1 кун-худ'!Q7</f>
        <v>124</v>
      </c>
      <c r="BD8" s="59">
        <f>+'1 кун-худ'!AJ7+'1 кун-худ'!R7</f>
        <v>1512.94</v>
      </c>
      <c r="BE8" s="58">
        <v>327</v>
      </c>
      <c r="BF8" s="59">
        <v>4609.380999999998</v>
      </c>
      <c r="BG8" s="221">
        <f aca="true" t="shared" si="15" ref="BG8:BG21">+BF8/BE8</f>
        <v>14.095966360856261</v>
      </c>
      <c r="BH8" s="59">
        <f>+'1 кун-худ'!AK7</f>
        <v>46</v>
      </c>
      <c r="BI8" s="59">
        <f>+'1 кун-худ'!AL7</f>
        <v>532.75</v>
      </c>
      <c r="BJ8" s="58">
        <v>21</v>
      </c>
      <c r="BK8" s="59">
        <v>433.9232</v>
      </c>
      <c r="BL8" s="221">
        <f aca="true" t="shared" si="16" ref="BL8:BL21">+BK8/BJ8</f>
        <v>20.663009523809524</v>
      </c>
      <c r="BM8" s="59">
        <f>+'1 кун-худ'!AM7</f>
        <v>4</v>
      </c>
      <c r="BN8" s="59">
        <f>+'1 кун-худ'!AN7</f>
        <v>80.09999999999997</v>
      </c>
      <c r="BO8" s="58">
        <v>86</v>
      </c>
      <c r="BP8" s="59">
        <v>6518.350000000001</v>
      </c>
      <c r="BQ8" s="221">
        <f aca="true" t="shared" si="17" ref="BQ8:BQ21">+BP8/BO8</f>
        <v>75.79476744186049</v>
      </c>
      <c r="BR8" s="59">
        <f>+'1 кун-худ'!AO7</f>
        <v>6</v>
      </c>
      <c r="BS8" s="59">
        <f>+'1 кун-худ'!AP7</f>
        <v>393.8000000000002</v>
      </c>
      <c r="BT8" s="58">
        <v>95</v>
      </c>
      <c r="BU8" s="59">
        <v>2040.9680000000005</v>
      </c>
      <c r="BV8" s="221">
        <f aca="true" t="shared" si="18" ref="BV8:BV21">+BU8/BT8</f>
        <v>21.483873684210533</v>
      </c>
      <c r="BW8" s="59">
        <f>+'1 кун-худ'!AQ7+'1 кун-худ'!G7+'1 кун-худ'!I7+'1 кун-худ'!S7</f>
        <v>15</v>
      </c>
      <c r="BX8" s="60">
        <f>+'1 кун-худ'!AR7+'1 кун-худ'!H7+'1 кун-худ'!J7+'1 кун-худ'!T7</f>
        <v>238.43000000000006</v>
      </c>
      <c r="BZ8" s="130"/>
      <c r="CA8" s="21"/>
      <c r="CB8" s="21"/>
      <c r="CC8" s="21"/>
      <c r="CD8" s="21"/>
      <c r="CF8" s="218"/>
      <c r="CG8" s="218"/>
      <c r="CH8" s="218"/>
      <c r="CI8" s="218"/>
    </row>
    <row r="9" spans="1:87" s="16" customFormat="1" ht="47.25" customHeight="1">
      <c r="A9" s="47">
        <v>2</v>
      </c>
      <c r="B9" s="62" t="s">
        <v>25</v>
      </c>
      <c r="C9" s="69">
        <f t="shared" si="2"/>
        <v>3903</v>
      </c>
      <c r="D9" s="20">
        <f t="shared" si="3"/>
        <v>67817.41200000001</v>
      </c>
      <c r="E9" s="20">
        <f t="shared" si="4"/>
        <v>955</v>
      </c>
      <c r="F9" s="70">
        <f t="shared" si="5"/>
        <v>10811.659999999998</v>
      </c>
      <c r="G9" s="65">
        <v>66</v>
      </c>
      <c r="H9" s="21">
        <v>627.9500000000029</v>
      </c>
      <c r="I9" s="222">
        <f t="shared" si="1"/>
        <v>9.514393939393983</v>
      </c>
      <c r="J9" s="21">
        <f>+'1 кун-худ'!E8</f>
        <v>27</v>
      </c>
      <c r="K9" s="22">
        <f>+'1 кун-худ'!F8</f>
        <v>267.79999999999995</v>
      </c>
      <c r="L9" s="23">
        <v>10</v>
      </c>
      <c r="M9" s="21">
        <v>90</v>
      </c>
      <c r="N9" s="222">
        <f t="shared" si="6"/>
        <v>9</v>
      </c>
      <c r="O9" s="21">
        <f>+'1 кун-худ'!K8</f>
        <v>4</v>
      </c>
      <c r="P9" s="22">
        <f>+'1 кун-худ'!L8</f>
        <v>49</v>
      </c>
      <c r="Q9" s="23">
        <v>118</v>
      </c>
      <c r="R9" s="21">
        <v>734.6</v>
      </c>
      <c r="S9" s="222"/>
      <c r="T9" s="21">
        <f>+'1 кун-худ'!M8</f>
        <v>60</v>
      </c>
      <c r="U9" s="22">
        <f>+'1 кун-худ'!N8</f>
        <v>367.56</v>
      </c>
      <c r="V9" s="23">
        <v>107</v>
      </c>
      <c r="W9" s="21">
        <v>1868.6299999999999</v>
      </c>
      <c r="X9" s="222">
        <f t="shared" si="8"/>
        <v>17.463831775700932</v>
      </c>
      <c r="Y9" s="21">
        <f>+'1 кун-худ'!O8</f>
        <v>13</v>
      </c>
      <c r="Z9" s="22">
        <f>+'1 кун-худ'!P8</f>
        <v>175.12999999999988</v>
      </c>
      <c r="AA9" s="23">
        <v>24</v>
      </c>
      <c r="AB9" s="21">
        <v>931.7899999999998</v>
      </c>
      <c r="AC9" s="222">
        <f t="shared" si="9"/>
        <v>38.82458333333333</v>
      </c>
      <c r="AD9" s="21">
        <f>+'1 кун-худ'!U8</f>
        <v>1</v>
      </c>
      <c r="AE9" s="22">
        <f>+'1 кун-худ'!V8</f>
        <v>20</v>
      </c>
      <c r="AF9" s="23">
        <v>156</v>
      </c>
      <c r="AG9" s="21">
        <v>1919.52</v>
      </c>
      <c r="AH9" s="222">
        <f t="shared" si="10"/>
        <v>12.304615384615385</v>
      </c>
      <c r="AI9" s="21">
        <f>+'1 кун-худ'!W8</f>
        <v>47</v>
      </c>
      <c r="AJ9" s="22">
        <f>+'1 кун-худ'!X8</f>
        <v>313.1199999999999</v>
      </c>
      <c r="AK9" s="23">
        <v>228</v>
      </c>
      <c r="AL9" s="21">
        <v>4299.07</v>
      </c>
      <c r="AM9" s="222">
        <f t="shared" si="11"/>
        <v>18.855570175438594</v>
      </c>
      <c r="AN9" s="21">
        <f>+'1 кун-худ'!Y8</f>
        <v>43</v>
      </c>
      <c r="AO9" s="22">
        <f>+'1 кун-худ'!Z8</f>
        <v>695.3199999999997</v>
      </c>
      <c r="AP9" s="23">
        <v>897</v>
      </c>
      <c r="AQ9" s="21">
        <v>14498.601999999999</v>
      </c>
      <c r="AR9" s="222">
        <f t="shared" si="12"/>
        <v>16.163435897435896</v>
      </c>
      <c r="AS9" s="21">
        <f>+'1 кун-худ'!AA8</f>
        <v>133</v>
      </c>
      <c r="AT9" s="22">
        <f>+'1 кун-худ'!AB8</f>
        <v>1823.1799999999985</v>
      </c>
      <c r="AU9" s="23">
        <v>74</v>
      </c>
      <c r="AV9" s="21">
        <v>1370.9500000000003</v>
      </c>
      <c r="AW9" s="222">
        <f t="shared" si="13"/>
        <v>18.526351351351355</v>
      </c>
      <c r="AX9" s="21">
        <f>+'1 кун-худ'!AC8+'1 кун-худ'!AE8+'1 кун-худ'!AG8</f>
        <v>7</v>
      </c>
      <c r="AY9" s="22">
        <f>+'1 кун-худ'!AD8+'1 кун-худ'!AF8+'1 кун-худ'!AH8</f>
        <v>74.24999999999996</v>
      </c>
      <c r="AZ9" s="23">
        <v>992</v>
      </c>
      <c r="BA9" s="21">
        <v>20551.760000000006</v>
      </c>
      <c r="BB9" s="222">
        <f t="shared" si="14"/>
        <v>20.717500000000005</v>
      </c>
      <c r="BC9" s="21">
        <f>+'1 кун-худ'!AI8+'1 кун-худ'!Q8</f>
        <v>295</v>
      </c>
      <c r="BD9" s="22">
        <f>+'1 кун-худ'!AJ8+'1 кун-худ'!R8</f>
        <v>3472.6900000000014</v>
      </c>
      <c r="BE9" s="23">
        <v>965</v>
      </c>
      <c r="BF9" s="21">
        <v>12231.100000000006</v>
      </c>
      <c r="BG9" s="222">
        <f t="shared" si="15"/>
        <v>12.674715025906742</v>
      </c>
      <c r="BH9" s="21">
        <f>+'1 кун-худ'!AK8</f>
        <v>265</v>
      </c>
      <c r="BI9" s="22">
        <f>+'1 кун-худ'!AL8</f>
        <v>2670.8199999999997</v>
      </c>
      <c r="BJ9" s="23">
        <v>153</v>
      </c>
      <c r="BK9" s="21">
        <v>2496.05</v>
      </c>
      <c r="BL9" s="222">
        <f t="shared" si="16"/>
        <v>16.3140522875817</v>
      </c>
      <c r="BM9" s="21">
        <f>+'1 кун-худ'!AM8</f>
        <v>37</v>
      </c>
      <c r="BN9" s="22">
        <f>+'1 кун-худ'!AN8</f>
        <v>404.32000000000016</v>
      </c>
      <c r="BO9" s="23">
        <v>46</v>
      </c>
      <c r="BP9" s="21">
        <v>5497.1</v>
      </c>
      <c r="BQ9" s="222">
        <f t="shared" si="17"/>
        <v>119.50217391304349</v>
      </c>
      <c r="BR9" s="21">
        <f>+'1 кун-худ'!AO8</f>
        <v>3</v>
      </c>
      <c r="BS9" s="22">
        <f>+'1 кун-худ'!AP8</f>
        <v>437</v>
      </c>
      <c r="BT9" s="23">
        <v>67</v>
      </c>
      <c r="BU9" s="21">
        <v>700.2899999999948</v>
      </c>
      <c r="BV9" s="222">
        <f t="shared" si="18"/>
        <v>10.452089552238728</v>
      </c>
      <c r="BW9" s="21">
        <f>+'1 кун-худ'!AQ8+'1 кун-худ'!G8+'1 кун-худ'!I8+'1 кун-худ'!S8</f>
        <v>20</v>
      </c>
      <c r="BX9" s="48">
        <f>+'1 кун-худ'!AR8+'1 кун-худ'!H8+'1 кун-худ'!J8+'1 кун-худ'!T8</f>
        <v>41.47000000000003</v>
      </c>
      <c r="BZ9" s="130"/>
      <c r="CA9" s="21"/>
      <c r="CB9" s="21"/>
      <c r="CC9" s="21"/>
      <c r="CD9" s="21"/>
      <c r="CF9" s="218"/>
      <c r="CG9" s="218"/>
      <c r="CH9" s="218"/>
      <c r="CI9" s="218"/>
    </row>
    <row r="10" spans="1:87" s="16" customFormat="1" ht="47.25" customHeight="1">
      <c r="A10" s="47">
        <v>3</v>
      </c>
      <c r="B10" s="62" t="s">
        <v>26</v>
      </c>
      <c r="C10" s="69">
        <f t="shared" si="2"/>
        <v>3730</v>
      </c>
      <c r="D10" s="20">
        <f t="shared" si="3"/>
        <v>91794.98400000005</v>
      </c>
      <c r="E10" s="20">
        <f t="shared" si="4"/>
        <v>288</v>
      </c>
      <c r="F10" s="70">
        <f t="shared" si="5"/>
        <v>7091.5599999999995</v>
      </c>
      <c r="G10" s="65">
        <v>335</v>
      </c>
      <c r="H10" s="21">
        <v>9596.180000000002</v>
      </c>
      <c r="I10" s="222">
        <f t="shared" si="1"/>
        <v>28.645313432835827</v>
      </c>
      <c r="J10" s="21">
        <f>+'1 кун-худ'!E9</f>
        <v>27</v>
      </c>
      <c r="K10" s="22">
        <f>+'1 кун-худ'!F9</f>
        <v>763.7600000000002</v>
      </c>
      <c r="L10" s="23">
        <v>12</v>
      </c>
      <c r="M10" s="21">
        <v>205.49</v>
      </c>
      <c r="N10" s="222">
        <f t="shared" si="6"/>
        <v>17.124166666666667</v>
      </c>
      <c r="O10" s="21">
        <f>+'1 кун-худ'!K9</f>
        <v>0</v>
      </c>
      <c r="P10" s="22">
        <f>+'1 кун-худ'!L9</f>
        <v>0</v>
      </c>
      <c r="Q10" s="23">
        <v>66</v>
      </c>
      <c r="R10" s="21">
        <v>951.95</v>
      </c>
      <c r="S10" s="222">
        <f t="shared" si="7"/>
        <v>14.423484848484849</v>
      </c>
      <c r="T10" s="21">
        <f>+'1 кун-худ'!M9</f>
        <v>7</v>
      </c>
      <c r="U10" s="22">
        <f>+'1 кун-худ'!N9</f>
        <v>109.07000000000005</v>
      </c>
      <c r="V10" s="23">
        <v>80</v>
      </c>
      <c r="W10" s="21">
        <v>1892.06</v>
      </c>
      <c r="X10" s="222">
        <f t="shared" si="8"/>
        <v>23.65075</v>
      </c>
      <c r="Y10" s="21">
        <f>+'1 кун-худ'!O9</f>
        <v>5</v>
      </c>
      <c r="Z10" s="22">
        <f>+'1 кун-худ'!P9</f>
        <v>145</v>
      </c>
      <c r="AA10" s="23">
        <v>60</v>
      </c>
      <c r="AB10" s="21">
        <v>1927.25</v>
      </c>
      <c r="AC10" s="222">
        <f t="shared" si="9"/>
        <v>32.12083333333333</v>
      </c>
      <c r="AD10" s="21">
        <f>+'1 кун-худ'!U9</f>
        <v>8</v>
      </c>
      <c r="AE10" s="22">
        <f>+'1 кун-худ'!V9</f>
        <v>234.5</v>
      </c>
      <c r="AF10" s="23">
        <v>854</v>
      </c>
      <c r="AG10" s="21">
        <v>16634.622000000018</v>
      </c>
      <c r="AH10" s="222">
        <f t="shared" si="10"/>
        <v>19.478480093676836</v>
      </c>
      <c r="AI10" s="21">
        <f>+'1 кун-худ'!W9</f>
        <v>60</v>
      </c>
      <c r="AJ10" s="22">
        <f>+'1 кун-худ'!X9</f>
        <v>1341.8900000000012</v>
      </c>
      <c r="AK10" s="23">
        <v>558</v>
      </c>
      <c r="AL10" s="21">
        <v>14706.360000000033</v>
      </c>
      <c r="AM10" s="222">
        <f t="shared" si="11"/>
        <v>26.355483870967802</v>
      </c>
      <c r="AN10" s="21">
        <f>+'1 кун-худ'!Y9</f>
        <v>40</v>
      </c>
      <c r="AO10" s="22">
        <f>+'1 кун-худ'!Z9</f>
        <v>1190</v>
      </c>
      <c r="AP10" s="23">
        <v>958</v>
      </c>
      <c r="AQ10" s="21">
        <v>22149.590000000004</v>
      </c>
      <c r="AR10" s="222">
        <f t="shared" si="12"/>
        <v>23.120657620041758</v>
      </c>
      <c r="AS10" s="21">
        <f>+'1 кун-худ'!AA9</f>
        <v>65</v>
      </c>
      <c r="AT10" s="22">
        <f>+'1 кун-худ'!AB9</f>
        <v>1594.8599999999988</v>
      </c>
      <c r="AU10" s="23">
        <v>31</v>
      </c>
      <c r="AV10" s="21">
        <v>1212.3500000000004</v>
      </c>
      <c r="AW10" s="222">
        <f t="shared" si="13"/>
        <v>39.10806451612904</v>
      </c>
      <c r="AX10" s="21">
        <f>+'1 кун-худ'!AC9+'1 кун-худ'!AE9+'1 кун-худ'!AG9</f>
        <v>0</v>
      </c>
      <c r="AY10" s="22">
        <f>+'1 кун-худ'!AD9+'1 кун-худ'!AF9+'1 кун-худ'!AH9</f>
        <v>0</v>
      </c>
      <c r="AZ10" s="23">
        <v>303</v>
      </c>
      <c r="BA10" s="21">
        <v>11579.289999999994</v>
      </c>
      <c r="BB10" s="222">
        <f t="shared" si="14"/>
        <v>38.215478547854765</v>
      </c>
      <c r="BC10" s="21">
        <f>+'1 кун-худ'!AI9+'1 кун-худ'!Q9</f>
        <v>33</v>
      </c>
      <c r="BD10" s="22">
        <f>+'1 кун-худ'!AJ9+'1 кун-худ'!R9</f>
        <v>785.0700000000006</v>
      </c>
      <c r="BE10" s="23">
        <v>399</v>
      </c>
      <c r="BF10" s="21">
        <v>5574.222000000001</v>
      </c>
      <c r="BG10" s="222">
        <f t="shared" si="15"/>
        <v>13.97048120300752</v>
      </c>
      <c r="BH10" s="21">
        <f>+'1 кун-худ'!AK9</f>
        <v>38</v>
      </c>
      <c r="BI10" s="22">
        <f>+'1 кун-худ'!AL9</f>
        <v>516.7399999999998</v>
      </c>
      <c r="BJ10" s="23">
        <v>29</v>
      </c>
      <c r="BK10" s="21">
        <v>525.9</v>
      </c>
      <c r="BL10" s="222">
        <f t="shared" si="16"/>
        <v>18.13448275862069</v>
      </c>
      <c r="BM10" s="21">
        <f>+'1 кун-худ'!AM9</f>
        <v>0</v>
      </c>
      <c r="BN10" s="22">
        <f>+'1 кун-худ'!AN9</f>
        <v>0</v>
      </c>
      <c r="BO10" s="23">
        <v>35</v>
      </c>
      <c r="BP10" s="21">
        <v>4193.929999999999</v>
      </c>
      <c r="BQ10" s="222">
        <f t="shared" si="17"/>
        <v>119.82657142857141</v>
      </c>
      <c r="BR10" s="21">
        <f>+'1 кун-худ'!AO9</f>
        <v>4</v>
      </c>
      <c r="BS10" s="22">
        <f>+'1 кун-худ'!AP9</f>
        <v>380.6699999999996</v>
      </c>
      <c r="BT10" s="23">
        <v>10</v>
      </c>
      <c r="BU10" s="21">
        <v>645.7900000000052</v>
      </c>
      <c r="BV10" s="222">
        <f t="shared" si="18"/>
        <v>64.57900000000052</v>
      </c>
      <c r="BW10" s="21">
        <f>+'1 кун-худ'!AQ9+'1 кун-худ'!G9+'1 кун-худ'!I9+'1 кун-худ'!S9</f>
        <v>1</v>
      </c>
      <c r="BX10" s="48">
        <f>+'1 кун-худ'!AR9+'1 кун-худ'!H9+'1 кун-худ'!J9+'1 кун-худ'!T9</f>
        <v>30</v>
      </c>
      <c r="BZ10" s="130"/>
      <c r="CA10" s="21"/>
      <c r="CB10" s="21"/>
      <c r="CC10" s="21"/>
      <c r="CD10" s="21"/>
      <c r="CF10" s="218"/>
      <c r="CG10" s="218"/>
      <c r="CH10" s="218"/>
      <c r="CI10" s="218"/>
    </row>
    <row r="11" spans="1:87" s="16" customFormat="1" ht="47.25" customHeight="1">
      <c r="A11" s="47">
        <v>4</v>
      </c>
      <c r="B11" s="62" t="s">
        <v>27</v>
      </c>
      <c r="C11" s="69">
        <f t="shared" si="2"/>
        <v>3431</v>
      </c>
      <c r="D11" s="20">
        <f t="shared" si="3"/>
        <v>68950.06800000004</v>
      </c>
      <c r="E11" s="20">
        <f t="shared" si="4"/>
        <v>838</v>
      </c>
      <c r="F11" s="70">
        <f t="shared" si="5"/>
        <v>8955.94</v>
      </c>
      <c r="G11" s="65">
        <v>453</v>
      </c>
      <c r="H11" s="21">
        <v>11680.880000000012</v>
      </c>
      <c r="I11" s="222">
        <f t="shared" si="1"/>
        <v>25.785607064017686</v>
      </c>
      <c r="J11" s="21">
        <f>+'1 кун-худ'!E10</f>
        <v>122</v>
      </c>
      <c r="K11" s="22">
        <f>+'1 кун-худ'!F10</f>
        <v>2236.8599999999997</v>
      </c>
      <c r="L11" s="23">
        <v>10</v>
      </c>
      <c r="M11" s="21">
        <v>212.9</v>
      </c>
      <c r="N11" s="222"/>
      <c r="O11" s="21">
        <f>+'1 кун-худ'!K10</f>
        <v>4</v>
      </c>
      <c r="P11" s="22">
        <f>+'1 кун-худ'!L10</f>
        <v>32.900000000000006</v>
      </c>
      <c r="Q11" s="23">
        <v>116</v>
      </c>
      <c r="R11" s="21">
        <v>1372.99</v>
      </c>
      <c r="S11" s="222">
        <f t="shared" si="7"/>
        <v>11.836120689655173</v>
      </c>
      <c r="T11" s="21">
        <f>+'1 кун-худ'!M10</f>
        <v>51</v>
      </c>
      <c r="U11" s="22">
        <f>+'1 кун-худ'!N10</f>
        <v>403.41999999999996</v>
      </c>
      <c r="V11" s="23">
        <v>119</v>
      </c>
      <c r="W11" s="21">
        <v>2593.5599999999995</v>
      </c>
      <c r="X11" s="222">
        <f t="shared" si="8"/>
        <v>21.794621848739492</v>
      </c>
      <c r="Y11" s="21">
        <f>+'1 кун-худ'!O10</f>
        <v>19</v>
      </c>
      <c r="Z11" s="22">
        <f>+'1 кун-худ'!P10</f>
        <v>244.02999999999997</v>
      </c>
      <c r="AA11" s="23">
        <v>32</v>
      </c>
      <c r="AB11" s="21">
        <v>545.15</v>
      </c>
      <c r="AC11" s="222">
        <f t="shared" si="9"/>
        <v>17.0359375</v>
      </c>
      <c r="AD11" s="21">
        <f>+'1 кун-худ'!U10</f>
        <v>18</v>
      </c>
      <c r="AE11" s="22">
        <f>+'1 кун-худ'!V10</f>
        <v>64.54999999999995</v>
      </c>
      <c r="AF11" s="23">
        <v>518</v>
      </c>
      <c r="AG11" s="21">
        <v>8897.800000000001</v>
      </c>
      <c r="AH11" s="222">
        <f t="shared" si="10"/>
        <v>17.177220077220078</v>
      </c>
      <c r="AI11" s="21">
        <f>+'1 кун-худ'!W10</f>
        <v>102</v>
      </c>
      <c r="AJ11" s="22">
        <f>+'1 кун-худ'!X10</f>
        <v>978.3900000000003</v>
      </c>
      <c r="AK11" s="23">
        <v>300</v>
      </c>
      <c r="AL11" s="21">
        <v>7829.47</v>
      </c>
      <c r="AM11" s="222">
        <f t="shared" si="11"/>
        <v>26.098233333333333</v>
      </c>
      <c r="AN11" s="21">
        <f>+'1 кун-худ'!Y10</f>
        <v>46</v>
      </c>
      <c r="AO11" s="22">
        <f>+'1 кун-худ'!Z10</f>
        <v>1227.8999999999996</v>
      </c>
      <c r="AP11" s="23">
        <v>353</v>
      </c>
      <c r="AQ11" s="21">
        <v>7942.699999999994</v>
      </c>
      <c r="AR11" s="222">
        <f t="shared" si="12"/>
        <v>22.500566572237943</v>
      </c>
      <c r="AS11" s="21">
        <f>+'1 кун-худ'!AA10</f>
        <v>35</v>
      </c>
      <c r="AT11" s="22">
        <f>+'1 кун-худ'!AB10</f>
        <v>887.1999999999998</v>
      </c>
      <c r="AU11" s="23">
        <v>293</v>
      </c>
      <c r="AV11" s="21">
        <v>5333.179999999999</v>
      </c>
      <c r="AW11" s="222">
        <f t="shared" si="13"/>
        <v>18.2019795221843</v>
      </c>
      <c r="AX11" s="21">
        <f>+'1 кун-худ'!AC10+'1 кун-худ'!AE10+'1 кун-худ'!AG10</f>
        <v>58</v>
      </c>
      <c r="AY11" s="22">
        <f>+'1 кун-худ'!AD10+'1 кун-худ'!AF10+'1 кун-худ'!AH10</f>
        <v>477.34000000000015</v>
      </c>
      <c r="AZ11" s="23">
        <v>280</v>
      </c>
      <c r="BA11" s="21">
        <v>6025.848000000031</v>
      </c>
      <c r="BB11" s="222">
        <f t="shared" si="14"/>
        <v>21.520885714285825</v>
      </c>
      <c r="BC11" s="21">
        <f>+'1 кун-худ'!AI10+'1 кун-худ'!Q10</f>
        <v>87</v>
      </c>
      <c r="BD11" s="22">
        <f>+'1 кун-худ'!AJ10+'1 кун-худ'!R10</f>
        <v>411.7700000000001</v>
      </c>
      <c r="BE11" s="23">
        <v>726</v>
      </c>
      <c r="BF11" s="21">
        <v>8547.640000000021</v>
      </c>
      <c r="BG11" s="222">
        <f t="shared" si="15"/>
        <v>11.773608815427027</v>
      </c>
      <c r="BH11" s="21">
        <f>+'1 кун-худ'!AK10</f>
        <v>266</v>
      </c>
      <c r="BI11" s="22">
        <f>+'1 кун-худ'!AL10</f>
        <v>1436.75</v>
      </c>
      <c r="BJ11" s="23">
        <v>12</v>
      </c>
      <c r="BK11" s="21">
        <v>299.8900000000016</v>
      </c>
      <c r="BL11" s="222">
        <f t="shared" si="16"/>
        <v>24.990833333333466</v>
      </c>
      <c r="BM11" s="21">
        <f>+'1 кун-худ'!AM10</f>
        <v>2</v>
      </c>
      <c r="BN11" s="22">
        <f>+'1 кун-худ'!AN10</f>
        <v>15.599999999999994</v>
      </c>
      <c r="BO11" s="23">
        <v>52</v>
      </c>
      <c r="BP11" s="21">
        <v>4277.689999999976</v>
      </c>
      <c r="BQ11" s="222">
        <f t="shared" si="17"/>
        <v>82.26326923076877</v>
      </c>
      <c r="BR11" s="21">
        <f>+'1 кун-худ'!AO10</f>
        <v>4</v>
      </c>
      <c r="BS11" s="22">
        <f>+'1 кун-худ'!AP10</f>
        <v>277.0799999999999</v>
      </c>
      <c r="BT11" s="23">
        <v>167</v>
      </c>
      <c r="BU11" s="21">
        <v>3390.3700000000003</v>
      </c>
      <c r="BV11" s="222">
        <f t="shared" si="18"/>
        <v>20.301616766467067</v>
      </c>
      <c r="BW11" s="21">
        <f>+'1 кун-худ'!AQ10+'1 кун-худ'!G10+'1 кун-худ'!I10+'1 кун-худ'!S10</f>
        <v>24</v>
      </c>
      <c r="BX11" s="48">
        <f>+'1 кун-худ'!AR10+'1 кун-худ'!H10+'1 кун-худ'!J10+'1 кун-худ'!T10</f>
        <v>262.1500000000001</v>
      </c>
      <c r="BZ11" s="130"/>
      <c r="CA11" s="21"/>
      <c r="CB11" s="21"/>
      <c r="CC11" s="21"/>
      <c r="CD11" s="21"/>
      <c r="CF11" s="218"/>
      <c r="CG11" s="218"/>
      <c r="CH11" s="218"/>
      <c r="CI11" s="218"/>
    </row>
    <row r="12" spans="1:87" s="16" customFormat="1" ht="47.25" customHeight="1">
      <c r="A12" s="47">
        <v>5</v>
      </c>
      <c r="B12" s="62" t="s">
        <v>28</v>
      </c>
      <c r="C12" s="69">
        <f t="shared" si="2"/>
        <v>13320</v>
      </c>
      <c r="D12" s="20">
        <f t="shared" si="3"/>
        <v>167512.92100000006</v>
      </c>
      <c r="E12" s="20">
        <f t="shared" si="4"/>
        <v>890</v>
      </c>
      <c r="F12" s="70">
        <f t="shared" si="5"/>
        <v>11324.000000000004</v>
      </c>
      <c r="G12" s="65">
        <v>1654</v>
      </c>
      <c r="H12" s="21">
        <v>26475.510000000024</v>
      </c>
      <c r="I12" s="222">
        <f t="shared" si="1"/>
        <v>16.00695888754536</v>
      </c>
      <c r="J12" s="21">
        <f>+'1 кун-худ'!E11</f>
        <v>127</v>
      </c>
      <c r="K12" s="22">
        <f>+'1 кун-худ'!F11</f>
        <v>2147.0800000000017</v>
      </c>
      <c r="L12" s="23">
        <v>239</v>
      </c>
      <c r="M12" s="21">
        <v>2560.2000000000003</v>
      </c>
      <c r="N12" s="222">
        <f t="shared" si="6"/>
        <v>10.71213389121339</v>
      </c>
      <c r="O12" s="21">
        <f>+'1 кун-худ'!K11</f>
        <v>19</v>
      </c>
      <c r="P12" s="22">
        <f>+'1 кун-худ'!L11</f>
        <v>171.70000000000027</v>
      </c>
      <c r="Q12" s="23">
        <v>2976</v>
      </c>
      <c r="R12" s="21">
        <v>26378.45</v>
      </c>
      <c r="S12" s="222">
        <f t="shared" si="7"/>
        <v>8.863726478494623</v>
      </c>
      <c r="T12" s="21">
        <f>+'1 кун-худ'!M11</f>
        <v>280</v>
      </c>
      <c r="U12" s="22">
        <f>+'1 кун-худ'!N11</f>
        <v>2814.4400000000023</v>
      </c>
      <c r="V12" s="23">
        <v>143</v>
      </c>
      <c r="W12" s="21">
        <v>2457.09</v>
      </c>
      <c r="X12" s="222">
        <f t="shared" si="8"/>
        <v>17.182447552447552</v>
      </c>
      <c r="Y12" s="21">
        <f>+'1 кун-худ'!O11</f>
        <v>7</v>
      </c>
      <c r="Z12" s="22">
        <f>+'1 кун-худ'!P11</f>
        <v>166.79999999999995</v>
      </c>
      <c r="AA12" s="23">
        <v>57</v>
      </c>
      <c r="AB12" s="21">
        <v>2463.4399999999996</v>
      </c>
      <c r="AC12" s="222">
        <f t="shared" si="9"/>
        <v>43.218245614035084</v>
      </c>
      <c r="AD12" s="21">
        <f>+'1 кун-худ'!U11</f>
        <v>3</v>
      </c>
      <c r="AE12" s="22">
        <f>+'1 кун-худ'!V11</f>
        <v>89.99000000000001</v>
      </c>
      <c r="AF12" s="23">
        <v>1622</v>
      </c>
      <c r="AG12" s="21">
        <v>13672.529999999993</v>
      </c>
      <c r="AH12" s="222">
        <f t="shared" si="10"/>
        <v>8.429426633785447</v>
      </c>
      <c r="AI12" s="21">
        <f>+'1 кун-худ'!W11</f>
        <v>72</v>
      </c>
      <c r="AJ12" s="22">
        <f>+'1 кун-худ'!X11</f>
        <v>682.1700000000001</v>
      </c>
      <c r="AK12" s="23">
        <v>211</v>
      </c>
      <c r="AL12" s="21">
        <v>4565.7</v>
      </c>
      <c r="AM12" s="222">
        <f t="shared" si="11"/>
        <v>21.638388625592416</v>
      </c>
      <c r="AN12" s="21">
        <f>+'1 кун-худ'!Y11</f>
        <v>12</v>
      </c>
      <c r="AO12" s="22">
        <f>+'1 кун-худ'!Z11</f>
        <v>310.5</v>
      </c>
      <c r="AP12" s="23">
        <v>1702</v>
      </c>
      <c r="AQ12" s="21">
        <v>39244.151000000034</v>
      </c>
      <c r="AR12" s="222">
        <f t="shared" si="12"/>
        <v>23.05766803760284</v>
      </c>
      <c r="AS12" s="21">
        <f>+'1 кун-худ'!AA11</f>
        <v>115</v>
      </c>
      <c r="AT12" s="22">
        <f>+'1 кун-худ'!AB11</f>
        <v>2690.540000000001</v>
      </c>
      <c r="AU12" s="23">
        <v>1001</v>
      </c>
      <c r="AV12" s="21">
        <v>14407.043333333295</v>
      </c>
      <c r="AW12" s="222">
        <f t="shared" si="13"/>
        <v>14.392650682650645</v>
      </c>
      <c r="AX12" s="21">
        <f>+'1 кун-худ'!AC11+'1 кун-худ'!AE11+'1 кун-худ'!AG11</f>
        <v>25</v>
      </c>
      <c r="AY12" s="22">
        <f>+'1 кун-худ'!AD11+'1 кун-худ'!AF11+'1 кун-худ'!AH11</f>
        <v>259.4300000000003</v>
      </c>
      <c r="AZ12" s="23">
        <v>1294</v>
      </c>
      <c r="BA12" s="21">
        <v>9826.959999999983</v>
      </c>
      <c r="BB12" s="222">
        <f t="shared" si="14"/>
        <v>7.59425038639875</v>
      </c>
      <c r="BC12" s="21">
        <f>+'1 кун-худ'!AI11+'1 кун-худ'!Q11</f>
        <v>88</v>
      </c>
      <c r="BD12" s="22">
        <f>+'1 кун-худ'!AJ11+'1 кун-худ'!R11</f>
        <v>742.6000000000004</v>
      </c>
      <c r="BE12" s="23">
        <v>2169</v>
      </c>
      <c r="BF12" s="21">
        <v>14358.916666666702</v>
      </c>
      <c r="BG12" s="222">
        <f t="shared" si="15"/>
        <v>6.620063009067175</v>
      </c>
      <c r="BH12" s="21">
        <f>+'1 кун-худ'!AK11</f>
        <v>136</v>
      </c>
      <c r="BI12" s="22">
        <f>+'1 кун-худ'!AL11</f>
        <v>940.8499999999985</v>
      </c>
      <c r="BJ12" s="23">
        <v>101</v>
      </c>
      <c r="BK12" s="21">
        <v>1088.3</v>
      </c>
      <c r="BL12" s="222">
        <f t="shared" si="16"/>
        <v>10.775247524752475</v>
      </c>
      <c r="BM12" s="21">
        <f>+'1 кун-худ'!AM11</f>
        <v>2</v>
      </c>
      <c r="BN12" s="22">
        <f>+'1 кун-худ'!AN11</f>
        <v>40</v>
      </c>
      <c r="BO12" s="23">
        <v>82</v>
      </c>
      <c r="BP12" s="21">
        <v>7479.67</v>
      </c>
      <c r="BQ12" s="222">
        <f t="shared" si="17"/>
        <v>91.21548780487805</v>
      </c>
      <c r="BR12" s="21">
        <f>+'1 кун-худ'!AO11</f>
        <v>1</v>
      </c>
      <c r="BS12" s="22">
        <f>+'1 кун-худ'!AP11</f>
        <v>200</v>
      </c>
      <c r="BT12" s="23">
        <v>69</v>
      </c>
      <c r="BU12" s="21">
        <v>2534.9599999999978</v>
      </c>
      <c r="BV12" s="222">
        <f t="shared" si="18"/>
        <v>36.73855072463765</v>
      </c>
      <c r="BW12" s="21">
        <f>+'1 кун-худ'!AQ11+'1 кун-худ'!G11+'1 кун-худ'!I11+'1 кун-худ'!S11</f>
        <v>3</v>
      </c>
      <c r="BX12" s="48">
        <f>+'1 кун-худ'!AR11+'1 кун-худ'!H11+'1 кун-худ'!J11+'1 кун-худ'!T11</f>
        <v>67.90000000000009</v>
      </c>
      <c r="BZ12" s="130"/>
      <c r="CA12" s="21"/>
      <c r="CB12" s="21"/>
      <c r="CC12" s="21"/>
      <c r="CD12" s="21"/>
      <c r="CF12" s="218"/>
      <c r="CG12" s="218"/>
      <c r="CH12" s="218"/>
      <c r="CI12" s="218"/>
    </row>
    <row r="13" spans="1:87" s="16" customFormat="1" ht="47.25" customHeight="1">
      <c r="A13" s="47">
        <v>6</v>
      </c>
      <c r="B13" s="62" t="s">
        <v>29</v>
      </c>
      <c r="C13" s="69">
        <f t="shared" si="2"/>
        <v>7800</v>
      </c>
      <c r="D13" s="20">
        <f t="shared" si="3"/>
        <v>86805.51999999996</v>
      </c>
      <c r="E13" s="20">
        <f t="shared" si="4"/>
        <v>621</v>
      </c>
      <c r="F13" s="70">
        <f t="shared" si="5"/>
        <v>6033.790000000001</v>
      </c>
      <c r="G13" s="65">
        <v>249</v>
      </c>
      <c r="H13" s="21">
        <v>9803.179999999998</v>
      </c>
      <c r="I13" s="222">
        <f t="shared" si="1"/>
        <v>39.370200803212846</v>
      </c>
      <c r="J13" s="21">
        <f>+'1 кун-худ'!E12</f>
        <v>16</v>
      </c>
      <c r="K13" s="22">
        <f>+'1 кун-худ'!F12</f>
        <v>430.85000000000036</v>
      </c>
      <c r="L13" s="23">
        <v>41</v>
      </c>
      <c r="M13" s="21">
        <v>324.36</v>
      </c>
      <c r="N13" s="222">
        <f t="shared" si="6"/>
        <v>7.911219512195122</v>
      </c>
      <c r="O13" s="21">
        <f>+'1 кун-худ'!K12</f>
        <v>0</v>
      </c>
      <c r="P13" s="22">
        <f>+'1 кун-худ'!L12</f>
        <v>0</v>
      </c>
      <c r="Q13" s="23">
        <v>218</v>
      </c>
      <c r="R13" s="21">
        <v>4216.850000000016</v>
      </c>
      <c r="S13" s="222">
        <f t="shared" si="7"/>
        <v>19.343348623853284</v>
      </c>
      <c r="T13" s="21">
        <f>+'1 кун-худ'!M12</f>
        <v>48</v>
      </c>
      <c r="U13" s="22">
        <f>+'1 кун-худ'!N12</f>
        <v>891.9499999999998</v>
      </c>
      <c r="V13" s="23">
        <v>29</v>
      </c>
      <c r="W13" s="21">
        <v>412.09</v>
      </c>
      <c r="X13" s="222">
        <f t="shared" si="8"/>
        <v>14.209999999999999</v>
      </c>
      <c r="Y13" s="21">
        <f>+'1 кун-худ'!O12</f>
        <v>3</v>
      </c>
      <c r="Z13" s="22">
        <f>+'1 кун-худ'!P12</f>
        <v>39.69999999999999</v>
      </c>
      <c r="AA13" s="23">
        <v>34</v>
      </c>
      <c r="AB13" s="21">
        <v>941.6199999999999</v>
      </c>
      <c r="AC13" s="222">
        <f t="shared" si="9"/>
        <v>27.694705882352938</v>
      </c>
      <c r="AD13" s="21">
        <f>+'1 кун-худ'!U12</f>
        <v>0</v>
      </c>
      <c r="AE13" s="22">
        <f>+'1 кун-худ'!V12</f>
        <v>0</v>
      </c>
      <c r="AF13" s="23">
        <v>1435</v>
      </c>
      <c r="AG13" s="21">
        <v>16445.56</v>
      </c>
      <c r="AH13" s="222">
        <f t="shared" si="10"/>
        <v>11.46032055749129</v>
      </c>
      <c r="AI13" s="21">
        <f>+'1 кун-худ'!W12</f>
        <v>87</v>
      </c>
      <c r="AJ13" s="22">
        <f>+'1 кун-худ'!X12</f>
        <v>953.9099999999999</v>
      </c>
      <c r="AK13" s="23">
        <v>387</v>
      </c>
      <c r="AL13" s="21">
        <v>9546.42</v>
      </c>
      <c r="AM13" s="222">
        <f t="shared" si="11"/>
        <v>24.667751937984498</v>
      </c>
      <c r="AN13" s="21">
        <f>+'1 кун-худ'!Y12</f>
        <v>25</v>
      </c>
      <c r="AO13" s="22">
        <f>+'1 кун-худ'!Z12</f>
        <v>612.3500000000004</v>
      </c>
      <c r="AP13" s="23">
        <v>442</v>
      </c>
      <c r="AQ13" s="21">
        <v>10058.61999999995</v>
      </c>
      <c r="AR13" s="222">
        <f t="shared" si="12"/>
        <v>22.7570588235293</v>
      </c>
      <c r="AS13" s="21">
        <f>+'1 кун-худ'!AA12</f>
        <v>35</v>
      </c>
      <c r="AT13" s="22">
        <f>+'1 кун-худ'!AB12</f>
        <v>906</v>
      </c>
      <c r="AU13" s="23">
        <v>104</v>
      </c>
      <c r="AV13" s="21">
        <v>1817.5</v>
      </c>
      <c r="AW13" s="222">
        <f t="shared" si="13"/>
        <v>17.47596153846154</v>
      </c>
      <c r="AX13" s="21">
        <f>+'1 кун-худ'!AC12+'1 кун-худ'!AE12+'1 кун-худ'!AG12</f>
        <v>11</v>
      </c>
      <c r="AY13" s="22">
        <f>+'1 кун-худ'!AD12+'1 кун-худ'!AF12+'1 кун-худ'!AH12</f>
        <v>228.1500000000001</v>
      </c>
      <c r="AZ13" s="23">
        <v>775</v>
      </c>
      <c r="BA13" s="21">
        <v>8157.750000000002</v>
      </c>
      <c r="BB13" s="222">
        <f t="shared" si="14"/>
        <v>10.526129032258067</v>
      </c>
      <c r="BC13" s="21">
        <f>+'1 кун-худ'!AI12+'1 кун-худ'!Q12</f>
        <v>85</v>
      </c>
      <c r="BD13" s="22">
        <f>+'1 кун-худ'!AJ12+'1 кун-худ'!R12</f>
        <v>502.3100000000004</v>
      </c>
      <c r="BE13" s="23">
        <v>3999</v>
      </c>
      <c r="BF13" s="21">
        <v>19137.229999999996</v>
      </c>
      <c r="BG13" s="222">
        <f t="shared" si="15"/>
        <v>4.785503875968991</v>
      </c>
      <c r="BH13" s="21">
        <f>+'1 кун-худ'!AK12</f>
        <v>309</v>
      </c>
      <c r="BI13" s="22">
        <f>+'1 кун-худ'!AL12</f>
        <v>1442.3199999999997</v>
      </c>
      <c r="BJ13" s="23">
        <v>33</v>
      </c>
      <c r="BK13" s="21">
        <v>684.03</v>
      </c>
      <c r="BL13" s="222">
        <f t="shared" si="16"/>
        <v>20.728181818181817</v>
      </c>
      <c r="BM13" s="21">
        <f>+'1 кун-худ'!AM12</f>
        <v>1</v>
      </c>
      <c r="BN13" s="22">
        <f>+'1 кун-худ'!AN12</f>
        <v>2.25</v>
      </c>
      <c r="BO13" s="23">
        <v>38</v>
      </c>
      <c r="BP13" s="21">
        <v>4296.590000000003</v>
      </c>
      <c r="BQ13" s="222">
        <f t="shared" si="17"/>
        <v>113.06815789473691</v>
      </c>
      <c r="BR13" s="21">
        <f>+'1 кун-худ'!AO12</f>
        <v>0</v>
      </c>
      <c r="BS13" s="22">
        <f>+'1 кун-худ'!AP12</f>
        <v>0</v>
      </c>
      <c r="BT13" s="23">
        <v>16</v>
      </c>
      <c r="BU13" s="21">
        <v>963.72</v>
      </c>
      <c r="BV13" s="222">
        <f t="shared" si="18"/>
        <v>60.2325</v>
      </c>
      <c r="BW13" s="21">
        <f>+'1 кун-худ'!AQ12+'1 кун-худ'!G12+'1 кун-худ'!I12+'1 кун-худ'!S12</f>
        <v>1</v>
      </c>
      <c r="BX13" s="48">
        <f>+'1 кун-худ'!AR12+'1 кун-худ'!H12+'1 кун-худ'!J12+'1 кун-худ'!T12</f>
        <v>24</v>
      </c>
      <c r="BZ13" s="130"/>
      <c r="CA13" s="21"/>
      <c r="CB13" s="21"/>
      <c r="CC13" s="21"/>
      <c r="CD13" s="21"/>
      <c r="CF13" s="218"/>
      <c r="CG13" s="218"/>
      <c r="CH13" s="218"/>
      <c r="CI13" s="218"/>
    </row>
    <row r="14" spans="1:87" s="16" customFormat="1" ht="47.25" customHeight="1">
      <c r="A14" s="47">
        <v>7</v>
      </c>
      <c r="B14" s="62" t="s">
        <v>30</v>
      </c>
      <c r="C14" s="69">
        <f t="shared" si="2"/>
        <v>16232</v>
      </c>
      <c r="D14" s="20">
        <f t="shared" si="3"/>
        <v>262452.8819</v>
      </c>
      <c r="E14" s="20">
        <f t="shared" si="4"/>
        <v>681</v>
      </c>
      <c r="F14" s="70">
        <f t="shared" si="5"/>
        <v>10568.089999999997</v>
      </c>
      <c r="G14" s="65">
        <v>722</v>
      </c>
      <c r="H14" s="21">
        <v>19730.670000000006</v>
      </c>
      <c r="I14" s="222">
        <f t="shared" si="1"/>
        <v>27.327797783933526</v>
      </c>
      <c r="J14" s="21">
        <f>+'1 кун-худ'!E13</f>
        <v>78</v>
      </c>
      <c r="K14" s="22">
        <f>+'1 кун-худ'!F13</f>
        <v>1747.8999999999996</v>
      </c>
      <c r="L14" s="23">
        <v>16</v>
      </c>
      <c r="M14" s="21">
        <v>244.19</v>
      </c>
      <c r="N14" s="222">
        <f t="shared" si="6"/>
        <v>15.261875</v>
      </c>
      <c r="O14" s="21">
        <f>+'1 кун-худ'!K13</f>
        <v>1</v>
      </c>
      <c r="P14" s="22">
        <f>+'1 кун-худ'!L13</f>
        <v>11.550000000000011</v>
      </c>
      <c r="Q14" s="23">
        <v>93</v>
      </c>
      <c r="R14" s="21">
        <v>1004.7280000000053</v>
      </c>
      <c r="S14" s="222">
        <f t="shared" si="7"/>
        <v>10.803526881720487</v>
      </c>
      <c r="T14" s="21">
        <f>+'1 кун-худ'!M13</f>
        <v>33</v>
      </c>
      <c r="U14" s="22">
        <f>+'1 кун-худ'!N13</f>
        <v>290.37000000000006</v>
      </c>
      <c r="V14" s="23">
        <v>174</v>
      </c>
      <c r="W14" s="21">
        <v>3910.609999999997</v>
      </c>
      <c r="X14" s="222">
        <f t="shared" si="8"/>
        <v>22.474770114942512</v>
      </c>
      <c r="Y14" s="21">
        <f>+'1 кун-худ'!O13</f>
        <v>14</v>
      </c>
      <c r="Z14" s="22">
        <f>+'1 кун-худ'!P13</f>
        <v>274.4500000000003</v>
      </c>
      <c r="AA14" s="23">
        <v>164</v>
      </c>
      <c r="AB14" s="21">
        <v>4356.195999999999</v>
      </c>
      <c r="AC14" s="222">
        <f t="shared" si="9"/>
        <v>26.56217073170731</v>
      </c>
      <c r="AD14" s="21">
        <f>+'1 кун-худ'!U13</f>
        <v>7</v>
      </c>
      <c r="AE14" s="22">
        <f>+'1 кун-худ'!V13</f>
        <v>119.53999999999996</v>
      </c>
      <c r="AF14" s="23">
        <v>477</v>
      </c>
      <c r="AG14" s="21">
        <v>10415.440000000002</v>
      </c>
      <c r="AH14" s="222">
        <f t="shared" si="10"/>
        <v>21.835303983228517</v>
      </c>
      <c r="AI14" s="21">
        <f>+'1 кун-худ'!W13</f>
        <v>30</v>
      </c>
      <c r="AJ14" s="22">
        <f>+'1 кун-худ'!X13</f>
        <v>560.0500000000002</v>
      </c>
      <c r="AK14" s="23">
        <v>1518</v>
      </c>
      <c r="AL14" s="21">
        <v>39994.848</v>
      </c>
      <c r="AM14" s="222">
        <f t="shared" si="11"/>
        <v>26.347067193675887</v>
      </c>
      <c r="AN14" s="21">
        <f>+'1 кун-худ'!Y13</f>
        <v>60</v>
      </c>
      <c r="AO14" s="22">
        <f>+'1 кун-худ'!Z13</f>
        <v>1643.6599999999999</v>
      </c>
      <c r="AP14" s="23">
        <v>3704</v>
      </c>
      <c r="AQ14" s="21">
        <v>74921.45399999997</v>
      </c>
      <c r="AR14" s="222">
        <f t="shared" si="12"/>
        <v>20.227174406047506</v>
      </c>
      <c r="AS14" s="21">
        <f>+'1 кун-худ'!AA13</f>
        <v>125</v>
      </c>
      <c r="AT14" s="22">
        <f>+'1 кун-худ'!AB13</f>
        <v>2401.529999999999</v>
      </c>
      <c r="AU14" s="23">
        <v>421</v>
      </c>
      <c r="AV14" s="21">
        <v>8436.230000000056</v>
      </c>
      <c r="AW14" s="222">
        <f t="shared" si="13"/>
        <v>20.038551068883745</v>
      </c>
      <c r="AX14" s="21">
        <f>+'1 кун-худ'!AC13+'1 кун-худ'!AE13+'1 кун-худ'!AG13</f>
        <v>2</v>
      </c>
      <c r="AY14" s="22">
        <f>+'1 кун-худ'!AD13+'1 кун-худ'!AF13+'1 кун-худ'!AH13</f>
        <v>33.450000000000045</v>
      </c>
      <c r="AZ14" s="23">
        <v>570</v>
      </c>
      <c r="BA14" s="21">
        <v>20766.717000000004</v>
      </c>
      <c r="BB14" s="222">
        <f t="shared" si="14"/>
        <v>36.43283684210527</v>
      </c>
      <c r="BC14" s="21">
        <f>+'1 кун-худ'!AI13+'1 кун-худ'!Q13</f>
        <v>67</v>
      </c>
      <c r="BD14" s="22">
        <f>+'1 кун-худ'!AJ13+'1 кун-худ'!R13</f>
        <v>1053.5599999999995</v>
      </c>
      <c r="BE14" s="23">
        <v>7974</v>
      </c>
      <c r="BF14" s="21">
        <v>69597.7089</v>
      </c>
      <c r="BG14" s="222">
        <f t="shared" si="15"/>
        <v>8.728079872084274</v>
      </c>
      <c r="BH14" s="21">
        <f>+'1 кун-худ'!AK13</f>
        <v>258</v>
      </c>
      <c r="BI14" s="22">
        <f>+'1 кун-худ'!AL13</f>
        <v>2336.529999999999</v>
      </c>
      <c r="BJ14" s="23">
        <v>116</v>
      </c>
      <c r="BK14" s="21">
        <v>1879.3400000000047</v>
      </c>
      <c r="BL14" s="222">
        <f t="shared" si="16"/>
        <v>16.201206896551763</v>
      </c>
      <c r="BM14" s="21">
        <f>+'1 кун-худ'!AM13</f>
        <v>5</v>
      </c>
      <c r="BN14" s="22">
        <f>+'1 кун-худ'!AN13</f>
        <v>75.5</v>
      </c>
      <c r="BO14" s="23">
        <v>80</v>
      </c>
      <c r="BP14" s="21">
        <v>4785.4499999999625</v>
      </c>
      <c r="BQ14" s="222">
        <f t="shared" si="17"/>
        <v>59.81812499999953</v>
      </c>
      <c r="BR14" s="21">
        <f>+'1 кун-худ'!AO13</f>
        <v>0</v>
      </c>
      <c r="BS14" s="22">
        <f>+'1 кун-худ'!AP13</f>
        <v>0</v>
      </c>
      <c r="BT14" s="23">
        <v>203</v>
      </c>
      <c r="BU14" s="21">
        <v>2409.3000000000006</v>
      </c>
      <c r="BV14" s="222">
        <f t="shared" si="18"/>
        <v>11.868472906403944</v>
      </c>
      <c r="BW14" s="21">
        <f>+'1 кун-худ'!AQ13+'1 кун-худ'!G13+'1 кун-худ'!I13+'1 кун-худ'!S13</f>
        <v>1</v>
      </c>
      <c r="BX14" s="48">
        <f>+'1 кун-худ'!AR13+'1 кун-худ'!H13+'1 кун-худ'!J13+'1 кун-худ'!T13</f>
        <v>20</v>
      </c>
      <c r="BZ14" s="130"/>
      <c r="CA14" s="21"/>
      <c r="CB14" s="21"/>
      <c r="CC14" s="21"/>
      <c r="CD14" s="21"/>
      <c r="CF14" s="218"/>
      <c r="CG14" s="218"/>
      <c r="CH14" s="218"/>
      <c r="CI14" s="218"/>
    </row>
    <row r="15" spans="1:87" s="16" customFormat="1" ht="47.25" customHeight="1">
      <c r="A15" s="47">
        <v>8</v>
      </c>
      <c r="B15" s="62" t="s">
        <v>31</v>
      </c>
      <c r="C15" s="69">
        <f t="shared" si="2"/>
        <v>4070</v>
      </c>
      <c r="D15" s="20">
        <f t="shared" si="3"/>
        <v>98334.38299999994</v>
      </c>
      <c r="E15" s="20">
        <f t="shared" si="4"/>
        <v>396</v>
      </c>
      <c r="F15" s="70">
        <f t="shared" si="5"/>
        <v>9922.16</v>
      </c>
      <c r="G15" s="65">
        <v>74</v>
      </c>
      <c r="H15" s="21">
        <v>2675.54</v>
      </c>
      <c r="I15" s="222">
        <f t="shared" si="1"/>
        <v>36.155945945945945</v>
      </c>
      <c r="J15" s="21">
        <f>+'1 кун-худ'!E14</f>
        <v>7</v>
      </c>
      <c r="K15" s="22">
        <f>+'1 кун-худ'!F14</f>
        <v>312</v>
      </c>
      <c r="L15" s="23">
        <v>20</v>
      </c>
      <c r="M15" s="21">
        <v>283.8</v>
      </c>
      <c r="N15" s="222">
        <f t="shared" si="6"/>
        <v>14.190000000000001</v>
      </c>
      <c r="O15" s="21">
        <f>+'1 кун-худ'!K14</f>
        <v>0</v>
      </c>
      <c r="P15" s="22">
        <f>+'1 кун-худ'!L14</f>
        <v>0</v>
      </c>
      <c r="Q15" s="23">
        <v>79</v>
      </c>
      <c r="R15" s="21">
        <v>1085.95</v>
      </c>
      <c r="S15" s="222">
        <f t="shared" si="7"/>
        <v>13.74620253164557</v>
      </c>
      <c r="T15" s="21">
        <f>+'1 кун-худ'!M14</f>
        <v>15</v>
      </c>
      <c r="U15" s="22">
        <f>+'1 кун-худ'!N14</f>
        <v>118.39999999999998</v>
      </c>
      <c r="V15" s="23">
        <v>51</v>
      </c>
      <c r="W15" s="21">
        <v>955.8500000000001</v>
      </c>
      <c r="X15" s="222">
        <f t="shared" si="8"/>
        <v>18.7421568627451</v>
      </c>
      <c r="Y15" s="21">
        <f>+'1 кун-худ'!O14</f>
        <v>4</v>
      </c>
      <c r="Z15" s="22">
        <f>+'1 кун-худ'!P14</f>
        <v>110</v>
      </c>
      <c r="AA15" s="23">
        <v>48</v>
      </c>
      <c r="AB15" s="21">
        <v>1492.25</v>
      </c>
      <c r="AC15" s="222">
        <f t="shared" si="9"/>
        <v>31.088541666666668</v>
      </c>
      <c r="AD15" s="21">
        <f>+'1 кун-худ'!U14</f>
        <v>4</v>
      </c>
      <c r="AE15" s="22">
        <f>+'1 кун-худ'!V14</f>
        <v>265</v>
      </c>
      <c r="AF15" s="23">
        <v>707</v>
      </c>
      <c r="AG15" s="21">
        <v>12096.810000000001</v>
      </c>
      <c r="AH15" s="222">
        <f t="shared" si="10"/>
        <v>17.110056577086283</v>
      </c>
      <c r="AI15" s="21">
        <f>+'1 кун-худ'!W14</f>
        <v>59</v>
      </c>
      <c r="AJ15" s="22">
        <f>+'1 кун-худ'!X14</f>
        <v>1548.96</v>
      </c>
      <c r="AK15" s="23">
        <v>129</v>
      </c>
      <c r="AL15" s="21">
        <v>2960.5600000000045</v>
      </c>
      <c r="AM15" s="222">
        <f t="shared" si="11"/>
        <v>22.950077519379878</v>
      </c>
      <c r="AN15" s="21">
        <f>+'1 кун-худ'!Y14</f>
        <v>16</v>
      </c>
      <c r="AO15" s="22">
        <f>+'1 кун-худ'!Z14</f>
        <v>405.5499999999997</v>
      </c>
      <c r="AP15" s="23">
        <v>975</v>
      </c>
      <c r="AQ15" s="21">
        <v>23865.39733333332</v>
      </c>
      <c r="AR15" s="222">
        <f t="shared" si="12"/>
        <v>24.477330598290585</v>
      </c>
      <c r="AS15" s="21">
        <f>+'1 кун-худ'!AA14</f>
        <v>82</v>
      </c>
      <c r="AT15" s="22">
        <f>+'1 кун-худ'!AB14</f>
        <v>2303.5599999999995</v>
      </c>
      <c r="AU15" s="23">
        <v>570</v>
      </c>
      <c r="AV15" s="21">
        <v>13017.2</v>
      </c>
      <c r="AW15" s="222">
        <f t="shared" si="13"/>
        <v>22.83719298245614</v>
      </c>
      <c r="AX15" s="21">
        <f>+'1 кун-худ'!AC14+'1 кун-худ'!AE14+'1 кун-худ'!AG14</f>
        <v>54</v>
      </c>
      <c r="AY15" s="22">
        <f>+'1 кун-худ'!AD14+'1 кун-худ'!AF14+'1 кун-худ'!AH14</f>
        <v>1089.0899999999995</v>
      </c>
      <c r="AZ15" s="23">
        <v>566</v>
      </c>
      <c r="BA15" s="21">
        <v>20381.425666666633</v>
      </c>
      <c r="BB15" s="222">
        <f t="shared" si="14"/>
        <v>36.00958598350995</v>
      </c>
      <c r="BC15" s="21">
        <f>+'1 кун-худ'!AI14+'1 кун-худ'!Q14</f>
        <v>65</v>
      </c>
      <c r="BD15" s="22">
        <f>+'1 кун-худ'!AJ14+'1 кун-худ'!R14</f>
        <v>2198.8200000000015</v>
      </c>
      <c r="BE15" s="23">
        <v>589</v>
      </c>
      <c r="BF15" s="21">
        <v>7713.959999999987</v>
      </c>
      <c r="BG15" s="222">
        <f t="shared" si="15"/>
        <v>13.096706281833594</v>
      </c>
      <c r="BH15" s="21">
        <f>+'1 кун-худ'!AK14</f>
        <v>75</v>
      </c>
      <c r="BI15" s="22">
        <f>+'1 кун-худ'!AL14</f>
        <v>688.3299999999999</v>
      </c>
      <c r="BJ15" s="23">
        <v>46</v>
      </c>
      <c r="BK15" s="21">
        <v>1092.7699999999998</v>
      </c>
      <c r="BL15" s="222">
        <f t="shared" si="16"/>
        <v>23.755869565217385</v>
      </c>
      <c r="BM15" s="21">
        <f>+'1 кун-худ'!AM14</f>
        <v>4</v>
      </c>
      <c r="BN15" s="22">
        <f>+'1 кун-худ'!AN14</f>
        <v>110.72000000000003</v>
      </c>
      <c r="BO15" s="23">
        <v>60</v>
      </c>
      <c r="BP15" s="21">
        <v>6412.76</v>
      </c>
      <c r="BQ15" s="222">
        <f t="shared" si="17"/>
        <v>106.87933333333334</v>
      </c>
      <c r="BR15" s="21">
        <f>+'1 кун-худ'!AO14</f>
        <v>4</v>
      </c>
      <c r="BS15" s="22">
        <f>+'1 кун-худ'!AP14</f>
        <v>689.4800000000005</v>
      </c>
      <c r="BT15" s="23">
        <v>156</v>
      </c>
      <c r="BU15" s="21">
        <v>4300.11</v>
      </c>
      <c r="BV15" s="222">
        <f t="shared" si="18"/>
        <v>27.56480769230769</v>
      </c>
      <c r="BW15" s="21">
        <f>+'1 кун-худ'!AQ14+'1 кун-худ'!G14+'1 кун-худ'!I14+'1 кун-худ'!S14</f>
        <v>7</v>
      </c>
      <c r="BX15" s="48">
        <f>+'1 кун-худ'!AR14+'1 кун-худ'!H14+'1 кун-худ'!J14+'1 кун-худ'!T14</f>
        <v>82.25</v>
      </c>
      <c r="BZ15" s="130"/>
      <c r="CA15" s="21"/>
      <c r="CB15" s="21"/>
      <c r="CC15" s="21"/>
      <c r="CD15" s="21"/>
      <c r="CF15" s="218"/>
      <c r="CG15" s="218"/>
      <c r="CH15" s="218"/>
      <c r="CI15" s="218"/>
    </row>
    <row r="16" spans="1:87" s="16" customFormat="1" ht="47.25" customHeight="1">
      <c r="A16" s="47">
        <v>9</v>
      </c>
      <c r="B16" s="62" t="s">
        <v>32</v>
      </c>
      <c r="C16" s="69">
        <f t="shared" si="2"/>
        <v>4080</v>
      </c>
      <c r="D16" s="20">
        <f t="shared" si="3"/>
        <v>92870.45</v>
      </c>
      <c r="E16" s="20">
        <f t="shared" si="4"/>
        <v>441</v>
      </c>
      <c r="F16" s="70">
        <f t="shared" si="5"/>
        <v>8641.390000000003</v>
      </c>
      <c r="G16" s="65">
        <v>495</v>
      </c>
      <c r="H16" s="21">
        <v>11000.95000000001</v>
      </c>
      <c r="I16" s="222">
        <f t="shared" si="1"/>
        <v>22.224141414141435</v>
      </c>
      <c r="J16" s="21">
        <f>+'1 кун-худ'!E15</f>
        <v>85</v>
      </c>
      <c r="K16" s="22">
        <f>+'1 кун-худ'!F15</f>
        <v>1648.9099999999999</v>
      </c>
      <c r="L16" s="23">
        <v>25</v>
      </c>
      <c r="M16" s="21">
        <v>592.25</v>
      </c>
      <c r="N16" s="222">
        <f t="shared" si="6"/>
        <v>23.69</v>
      </c>
      <c r="O16" s="21">
        <f>+'1 кун-худ'!K15</f>
        <v>1</v>
      </c>
      <c r="P16" s="22">
        <f>+'1 кун-худ'!L15</f>
        <v>12</v>
      </c>
      <c r="Q16" s="23">
        <v>205</v>
      </c>
      <c r="R16" s="21">
        <v>3064.89</v>
      </c>
      <c r="S16" s="222">
        <f t="shared" si="7"/>
        <v>14.950682926829268</v>
      </c>
      <c r="T16" s="21">
        <f>+'1 кун-худ'!M15</f>
        <v>18</v>
      </c>
      <c r="U16" s="22">
        <f>+'1 кун-худ'!N15</f>
        <v>247.78999999999996</v>
      </c>
      <c r="V16" s="23">
        <v>42</v>
      </c>
      <c r="W16" s="21">
        <v>848.0600000000002</v>
      </c>
      <c r="X16" s="222">
        <f t="shared" si="8"/>
        <v>20.191904761904766</v>
      </c>
      <c r="Y16" s="21">
        <f>+'1 кун-худ'!O15</f>
        <v>4</v>
      </c>
      <c r="Z16" s="22">
        <f>+'1 кун-худ'!P15</f>
        <v>65</v>
      </c>
      <c r="AA16" s="23">
        <v>47</v>
      </c>
      <c r="AB16" s="21">
        <v>1106.6</v>
      </c>
      <c r="AC16" s="222">
        <f t="shared" si="9"/>
        <v>23.544680851063827</v>
      </c>
      <c r="AD16" s="21">
        <f>+'1 кун-худ'!U15</f>
        <v>6</v>
      </c>
      <c r="AE16" s="22">
        <f>+'1 кун-худ'!V15</f>
        <v>103</v>
      </c>
      <c r="AF16" s="23">
        <v>393</v>
      </c>
      <c r="AG16" s="21">
        <v>5515.1900000000005</v>
      </c>
      <c r="AH16" s="222">
        <f t="shared" si="10"/>
        <v>14.033562340966922</v>
      </c>
      <c r="AI16" s="21">
        <f>+'1 кун-худ'!W15</f>
        <v>44</v>
      </c>
      <c r="AJ16" s="22">
        <f>+'1 кун-худ'!X15</f>
        <v>431.89999999999964</v>
      </c>
      <c r="AK16" s="23">
        <v>156</v>
      </c>
      <c r="AL16" s="21">
        <v>3723.5</v>
      </c>
      <c r="AM16" s="222">
        <f t="shared" si="11"/>
        <v>23.868589743589745</v>
      </c>
      <c r="AN16" s="21">
        <f>+'1 кун-худ'!Y15</f>
        <v>27</v>
      </c>
      <c r="AO16" s="22">
        <f>+'1 кун-худ'!Z15</f>
        <v>526</v>
      </c>
      <c r="AP16" s="23">
        <v>1745</v>
      </c>
      <c r="AQ16" s="21">
        <v>41655.68333333331</v>
      </c>
      <c r="AR16" s="222">
        <f t="shared" si="12"/>
        <v>23.87145176695319</v>
      </c>
      <c r="AS16" s="21">
        <f>+'1 кун-худ'!AA15</f>
        <v>162</v>
      </c>
      <c r="AT16" s="22">
        <f>+'1 кун-худ'!AB15</f>
        <v>4166.830000000002</v>
      </c>
      <c r="AU16" s="23">
        <v>105</v>
      </c>
      <c r="AV16" s="21">
        <v>2769.4199999999946</v>
      </c>
      <c r="AW16" s="222">
        <f t="shared" si="13"/>
        <v>26.37542857142852</v>
      </c>
      <c r="AX16" s="21">
        <f>+'1 кун-худ'!AC15+'1 кун-худ'!AE15+'1 кун-худ'!AG15</f>
        <v>4</v>
      </c>
      <c r="AY16" s="22">
        <f>+'1 кун-худ'!AD15+'1 кун-худ'!AF15+'1 кун-худ'!AH15</f>
        <v>75</v>
      </c>
      <c r="AZ16" s="23">
        <v>304</v>
      </c>
      <c r="BA16" s="21">
        <v>10110.686666666676</v>
      </c>
      <c r="BB16" s="222">
        <f t="shared" si="14"/>
        <v>33.25883771929828</v>
      </c>
      <c r="BC16" s="21">
        <f>+'1 кун-худ'!AI15+'1 кун-худ'!Q15</f>
        <v>34</v>
      </c>
      <c r="BD16" s="22">
        <f>+'1 кун-худ'!AJ15+'1 кун-худ'!R15</f>
        <v>514.6999999999998</v>
      </c>
      <c r="BE16" s="23">
        <v>410</v>
      </c>
      <c r="BF16" s="21">
        <v>5520.679999999987</v>
      </c>
      <c r="BG16" s="222">
        <f t="shared" si="15"/>
        <v>13.465073170731674</v>
      </c>
      <c r="BH16" s="21">
        <f>+'1 кун-худ'!AK15</f>
        <v>46</v>
      </c>
      <c r="BI16" s="22">
        <f>+'1 кун-худ'!AL15</f>
        <v>457.0600000000004</v>
      </c>
      <c r="BJ16" s="23">
        <v>9</v>
      </c>
      <c r="BK16" s="21">
        <v>216.5</v>
      </c>
      <c r="BL16" s="222">
        <f t="shared" si="16"/>
        <v>24.055555555555557</v>
      </c>
      <c r="BM16" s="21">
        <f>+'1 кун-худ'!AM15</f>
        <v>3</v>
      </c>
      <c r="BN16" s="22">
        <f>+'1 кун-худ'!AN15</f>
        <v>62</v>
      </c>
      <c r="BO16" s="23">
        <v>57</v>
      </c>
      <c r="BP16" s="21">
        <v>4903.220000000001</v>
      </c>
      <c r="BQ16" s="222">
        <f t="shared" si="17"/>
        <v>86.02140350877195</v>
      </c>
      <c r="BR16" s="21">
        <f>+'1 кун-худ'!AO15</f>
        <v>3</v>
      </c>
      <c r="BS16" s="22">
        <f>+'1 кун-худ'!AP15</f>
        <v>75</v>
      </c>
      <c r="BT16" s="23">
        <v>87</v>
      </c>
      <c r="BU16" s="21">
        <v>1842.8200000000013</v>
      </c>
      <c r="BV16" s="222">
        <f t="shared" si="18"/>
        <v>21.181839080459785</v>
      </c>
      <c r="BW16" s="21">
        <f>+'1 кун-худ'!AQ15+'1 кун-худ'!G15+'1 кун-худ'!I15+'1 кун-худ'!S15</f>
        <v>4</v>
      </c>
      <c r="BX16" s="48">
        <f>+'1 кун-худ'!AR15+'1 кун-худ'!H15+'1 кун-худ'!J15+'1 кун-худ'!T15</f>
        <v>256.2</v>
      </c>
      <c r="BZ16" s="130"/>
      <c r="CA16" s="21"/>
      <c r="CB16" s="21"/>
      <c r="CC16" s="21"/>
      <c r="CD16" s="21"/>
      <c r="CF16" s="218"/>
      <c r="CG16" s="218"/>
      <c r="CH16" s="218"/>
      <c r="CI16" s="218"/>
    </row>
    <row r="17" spans="1:87" s="16" customFormat="1" ht="47.25" customHeight="1">
      <c r="A17" s="47">
        <v>10</v>
      </c>
      <c r="B17" s="62" t="s">
        <v>33</v>
      </c>
      <c r="C17" s="69">
        <f t="shared" si="2"/>
        <v>3275</v>
      </c>
      <c r="D17" s="20">
        <f t="shared" si="3"/>
        <v>90648.92340000001</v>
      </c>
      <c r="E17" s="20">
        <f t="shared" si="4"/>
        <v>433</v>
      </c>
      <c r="F17" s="70">
        <f t="shared" si="5"/>
        <v>10352.28</v>
      </c>
      <c r="G17" s="65">
        <v>434</v>
      </c>
      <c r="H17" s="21">
        <v>12259.560000000014</v>
      </c>
      <c r="I17" s="222">
        <f t="shared" si="1"/>
        <v>28.24783410138252</v>
      </c>
      <c r="J17" s="21">
        <f>+'1 кун-худ'!E16</f>
        <v>79</v>
      </c>
      <c r="K17" s="22">
        <f>+'1 кун-худ'!F16</f>
        <v>2291.24</v>
      </c>
      <c r="L17" s="23">
        <v>22</v>
      </c>
      <c r="M17" s="21">
        <v>564.28</v>
      </c>
      <c r="N17" s="222">
        <f t="shared" si="6"/>
        <v>25.64909090909091</v>
      </c>
      <c r="O17" s="21">
        <f>+'1 кун-худ'!K16</f>
        <v>3</v>
      </c>
      <c r="P17" s="22">
        <f>+'1 кун-худ'!L16</f>
        <v>90</v>
      </c>
      <c r="Q17" s="23">
        <v>182</v>
      </c>
      <c r="R17" s="21">
        <v>4768.4899999999825</v>
      </c>
      <c r="S17" s="222">
        <f t="shared" si="7"/>
        <v>26.200494505494408</v>
      </c>
      <c r="T17" s="21">
        <f>+'1 кун-худ'!M16</f>
        <v>26</v>
      </c>
      <c r="U17" s="22">
        <f>+'1 кун-худ'!N16</f>
        <v>649.9700000000003</v>
      </c>
      <c r="V17" s="23">
        <v>377</v>
      </c>
      <c r="W17" s="21">
        <v>9957.894999999997</v>
      </c>
      <c r="X17" s="222">
        <f t="shared" si="8"/>
        <v>26.413514588859407</v>
      </c>
      <c r="Y17" s="21">
        <f>+'1 кун-худ'!O16</f>
        <v>46</v>
      </c>
      <c r="Z17" s="22">
        <f>+'1 кун-худ'!P16</f>
        <v>1058.4499999999998</v>
      </c>
      <c r="AA17" s="23">
        <v>52</v>
      </c>
      <c r="AB17" s="21">
        <v>1974.6600000000021</v>
      </c>
      <c r="AC17" s="222">
        <f t="shared" si="9"/>
        <v>37.97423076923081</v>
      </c>
      <c r="AD17" s="21">
        <f>+'1 кун-худ'!U16</f>
        <v>7</v>
      </c>
      <c r="AE17" s="22">
        <f>+'1 кун-худ'!V16</f>
        <v>311.35000000000014</v>
      </c>
      <c r="AF17" s="23">
        <v>470</v>
      </c>
      <c r="AG17" s="21">
        <v>11729.266666666663</v>
      </c>
      <c r="AH17" s="222">
        <f t="shared" si="10"/>
        <v>24.955886524822688</v>
      </c>
      <c r="AI17" s="21">
        <f>+'1 кун-худ'!W16</f>
        <v>53</v>
      </c>
      <c r="AJ17" s="22">
        <f>+'1 кун-худ'!X16</f>
        <v>1273.7199999999993</v>
      </c>
      <c r="AK17" s="23">
        <v>129</v>
      </c>
      <c r="AL17" s="21">
        <v>3226.1</v>
      </c>
      <c r="AM17" s="222">
        <f t="shared" si="11"/>
        <v>25.008527131782945</v>
      </c>
      <c r="AN17" s="21">
        <f>+'1 кун-худ'!Y16</f>
        <v>20</v>
      </c>
      <c r="AO17" s="22">
        <f>+'1 кун-худ'!Z16</f>
        <v>610.4000000000001</v>
      </c>
      <c r="AP17" s="23">
        <v>411</v>
      </c>
      <c r="AQ17" s="21">
        <v>10321.601733333351</v>
      </c>
      <c r="AR17" s="222">
        <f t="shared" si="12"/>
        <v>25.113386212489907</v>
      </c>
      <c r="AS17" s="21">
        <f>+'1 кун-худ'!AA16</f>
        <v>37</v>
      </c>
      <c r="AT17" s="22">
        <f>+'1 кун-худ'!AB16</f>
        <v>1120.9499999999998</v>
      </c>
      <c r="AU17" s="23">
        <v>91</v>
      </c>
      <c r="AV17" s="21">
        <v>2391.9000000000015</v>
      </c>
      <c r="AW17" s="222">
        <f t="shared" si="13"/>
        <v>26.2846153846154</v>
      </c>
      <c r="AX17" s="21">
        <f>+'1 кун-худ'!AC16+'1 кун-худ'!AE16+'1 кун-худ'!AG16</f>
        <v>18</v>
      </c>
      <c r="AY17" s="22">
        <f>+'1 кун-худ'!AD16+'1 кун-худ'!AF16+'1 кун-худ'!AH16</f>
        <v>297.2299999999999</v>
      </c>
      <c r="AZ17" s="23">
        <v>361</v>
      </c>
      <c r="BA17" s="21">
        <v>13572.27666666668</v>
      </c>
      <c r="BB17" s="222">
        <f t="shared" si="14"/>
        <v>37.596334256694405</v>
      </c>
      <c r="BC17" s="21">
        <f>+'1 кун-худ'!AI16+'1 кун-худ'!Q16</f>
        <v>41</v>
      </c>
      <c r="BD17" s="22">
        <f>+'1 кун-худ'!AJ16+'1 кун-худ'!R16</f>
        <v>1093.4900000000005</v>
      </c>
      <c r="BE17" s="23">
        <v>592</v>
      </c>
      <c r="BF17" s="21">
        <v>9226.453333333331</v>
      </c>
      <c r="BG17" s="222">
        <f t="shared" si="15"/>
        <v>15.585225225225221</v>
      </c>
      <c r="BH17" s="21">
        <f>+'1 кун-худ'!AK16</f>
        <v>95</v>
      </c>
      <c r="BI17" s="22">
        <f>+'1 кун-худ'!AL16</f>
        <v>1060.63</v>
      </c>
      <c r="BJ17" s="23">
        <v>26</v>
      </c>
      <c r="BK17" s="21">
        <v>634.9000000000013</v>
      </c>
      <c r="BL17" s="222">
        <f t="shared" si="16"/>
        <v>24.419230769230822</v>
      </c>
      <c r="BM17" s="21">
        <f>+'1 кун-худ'!AM16</f>
        <v>1</v>
      </c>
      <c r="BN17" s="22">
        <f>+'1 кун-худ'!AN16</f>
        <v>29.850000000000023</v>
      </c>
      <c r="BO17" s="23">
        <v>63</v>
      </c>
      <c r="BP17" s="21">
        <v>7252.869999999999</v>
      </c>
      <c r="BQ17" s="222">
        <f t="shared" si="17"/>
        <v>115.12492063492061</v>
      </c>
      <c r="BR17" s="21">
        <f>+'1 кун-худ'!AO16</f>
        <v>1</v>
      </c>
      <c r="BS17" s="22">
        <f>+'1 кун-худ'!AP16</f>
        <v>163</v>
      </c>
      <c r="BT17" s="23">
        <v>65</v>
      </c>
      <c r="BU17" s="21">
        <v>2768.670000000001</v>
      </c>
      <c r="BV17" s="222">
        <f t="shared" si="18"/>
        <v>42.594923076923095</v>
      </c>
      <c r="BW17" s="21">
        <f>+'1 кун-худ'!AQ16+'1 кун-худ'!G16+'1 кун-худ'!I16+'1 кун-худ'!S16</f>
        <v>6</v>
      </c>
      <c r="BX17" s="48">
        <f>+'1 кун-худ'!AR16+'1 кун-худ'!H16+'1 кун-худ'!J16+'1 кун-худ'!T16</f>
        <v>302</v>
      </c>
      <c r="BZ17" s="130"/>
      <c r="CA17" s="21"/>
      <c r="CB17" s="21"/>
      <c r="CC17" s="21"/>
      <c r="CD17" s="21"/>
      <c r="CF17" s="218"/>
      <c r="CG17" s="218"/>
      <c r="CH17" s="218"/>
      <c r="CI17" s="218"/>
    </row>
    <row r="18" spans="1:87" s="16" customFormat="1" ht="47.25" customHeight="1">
      <c r="A18" s="47">
        <v>11</v>
      </c>
      <c r="B18" s="62" t="s">
        <v>37</v>
      </c>
      <c r="C18" s="69">
        <f t="shared" si="2"/>
        <v>770</v>
      </c>
      <c r="D18" s="20">
        <f t="shared" si="3"/>
        <v>48040.89999999995</v>
      </c>
      <c r="E18" s="20">
        <f t="shared" si="4"/>
        <v>108</v>
      </c>
      <c r="F18" s="70">
        <f t="shared" si="5"/>
        <v>7614.329999999997</v>
      </c>
      <c r="G18" s="65">
        <v>38</v>
      </c>
      <c r="H18" s="21">
        <v>1416.8400000000001</v>
      </c>
      <c r="I18" s="222">
        <f t="shared" si="1"/>
        <v>37.28526315789474</v>
      </c>
      <c r="J18" s="21">
        <f>+'1 кун-худ'!E17</f>
        <v>5</v>
      </c>
      <c r="K18" s="22">
        <f>+'1 кун-худ'!F17</f>
        <v>344.1400000000001</v>
      </c>
      <c r="L18" s="23">
        <v>0</v>
      </c>
      <c r="M18" s="21">
        <v>0</v>
      </c>
      <c r="N18" s="222"/>
      <c r="O18" s="21">
        <f>+'1 кун-худ'!K17</f>
        <v>0</v>
      </c>
      <c r="P18" s="22">
        <f>+'1 кун-худ'!L17</f>
        <v>0</v>
      </c>
      <c r="Q18" s="23">
        <v>29</v>
      </c>
      <c r="R18" s="21">
        <v>433.71</v>
      </c>
      <c r="S18" s="222">
        <f t="shared" si="7"/>
        <v>14.95551724137931</v>
      </c>
      <c r="T18" s="21">
        <f>+'1 кун-худ'!M17</f>
        <v>3</v>
      </c>
      <c r="U18" s="22">
        <f>+'1 кун-худ'!N17</f>
        <v>69.45999999999998</v>
      </c>
      <c r="V18" s="23">
        <v>6</v>
      </c>
      <c r="W18" s="21">
        <v>162.52</v>
      </c>
      <c r="X18" s="222">
        <f t="shared" si="8"/>
        <v>27.08666666666667</v>
      </c>
      <c r="Y18" s="21">
        <f>+'1 кун-худ'!O17</f>
        <v>0</v>
      </c>
      <c r="Z18" s="22">
        <f>+'1 кун-худ'!P17</f>
        <v>0</v>
      </c>
      <c r="AA18" s="23">
        <v>2</v>
      </c>
      <c r="AB18" s="21">
        <v>58.02</v>
      </c>
      <c r="AC18" s="222"/>
      <c r="AD18" s="21">
        <f>+'1 кун-худ'!U17</f>
        <v>0</v>
      </c>
      <c r="AE18" s="22">
        <f>+'1 кун-худ'!V17</f>
        <v>0</v>
      </c>
      <c r="AF18" s="23">
        <v>14</v>
      </c>
      <c r="AG18" s="21">
        <v>735.3000000000001</v>
      </c>
      <c r="AH18" s="222">
        <f t="shared" si="10"/>
        <v>52.52142857142858</v>
      </c>
      <c r="AI18" s="21">
        <f>+'1 кун-худ'!W17</f>
        <v>0</v>
      </c>
      <c r="AJ18" s="22">
        <f>+'1 кун-худ'!X17</f>
        <v>0</v>
      </c>
      <c r="AK18" s="23">
        <v>5</v>
      </c>
      <c r="AL18" s="21">
        <v>150</v>
      </c>
      <c r="AM18" s="222">
        <f t="shared" si="11"/>
        <v>30</v>
      </c>
      <c r="AN18" s="21">
        <f>+'1 кун-худ'!Y17</f>
        <v>0</v>
      </c>
      <c r="AO18" s="22">
        <f>+'1 кун-худ'!Z17</f>
        <v>0</v>
      </c>
      <c r="AP18" s="23">
        <v>13</v>
      </c>
      <c r="AQ18" s="21">
        <v>1044.4699999999998</v>
      </c>
      <c r="AR18" s="222">
        <f t="shared" si="12"/>
        <v>80.34384615384614</v>
      </c>
      <c r="AS18" s="21">
        <f>+'1 кун-худ'!AA17</f>
        <v>1</v>
      </c>
      <c r="AT18" s="22">
        <f>+'1 кун-худ'!AB17</f>
        <v>200</v>
      </c>
      <c r="AU18" s="23">
        <v>15</v>
      </c>
      <c r="AV18" s="21">
        <v>421.58000000000004</v>
      </c>
      <c r="AW18" s="222">
        <f t="shared" si="13"/>
        <v>28.105333333333338</v>
      </c>
      <c r="AX18" s="21">
        <f>+'1 кун-худ'!AC17+'1 кун-худ'!AE17+'1 кун-худ'!AG17</f>
        <v>3</v>
      </c>
      <c r="AY18" s="22">
        <f>+'1 кун-худ'!AD17+'1 кун-худ'!AF17+'1 кун-худ'!AH17</f>
        <v>82</v>
      </c>
      <c r="AZ18" s="23">
        <v>293</v>
      </c>
      <c r="BA18" s="21">
        <v>22079.58</v>
      </c>
      <c r="BB18" s="222">
        <f t="shared" si="14"/>
        <v>75.35692832764505</v>
      </c>
      <c r="BC18" s="21">
        <f>+'1 кун-худ'!AI17+'1 кун-худ'!Q17</f>
        <v>51</v>
      </c>
      <c r="BD18" s="22">
        <f>+'1 кун-худ'!AJ17+'1 кун-худ'!R17</f>
        <v>3714.3699999999985</v>
      </c>
      <c r="BE18" s="23">
        <v>230</v>
      </c>
      <c r="BF18" s="21">
        <v>5096.189999999942</v>
      </c>
      <c r="BG18" s="222">
        <f t="shared" si="15"/>
        <v>22.157347826086706</v>
      </c>
      <c r="BH18" s="21">
        <f>+'1 кун-худ'!AK17</f>
        <v>23</v>
      </c>
      <c r="BI18" s="22">
        <f>+'1 кун-худ'!AL17</f>
        <v>528.0799999999995</v>
      </c>
      <c r="BJ18" s="23">
        <v>20</v>
      </c>
      <c r="BK18" s="21">
        <v>555.89</v>
      </c>
      <c r="BL18" s="222">
        <f t="shared" si="16"/>
        <v>27.7945</v>
      </c>
      <c r="BM18" s="21">
        <f>+'1 кун-худ'!AM17</f>
        <v>4</v>
      </c>
      <c r="BN18" s="22">
        <f>+'1 кун-худ'!AN17</f>
        <v>119.39999999999998</v>
      </c>
      <c r="BO18" s="23">
        <v>98</v>
      </c>
      <c r="BP18" s="21">
        <v>15015.940000000002</v>
      </c>
      <c r="BQ18" s="222">
        <f t="shared" si="17"/>
        <v>153.22387755102042</v>
      </c>
      <c r="BR18" s="21">
        <f>+'1 кун-худ'!AO17</f>
        <v>17</v>
      </c>
      <c r="BS18" s="22">
        <f>+'1 кун-худ'!AP17</f>
        <v>2361.1000000000004</v>
      </c>
      <c r="BT18" s="23">
        <v>7</v>
      </c>
      <c r="BU18" s="21">
        <v>870.86</v>
      </c>
      <c r="BV18" s="222">
        <f t="shared" si="18"/>
        <v>124.40857142857143</v>
      </c>
      <c r="BW18" s="21">
        <f>+'1 кун-худ'!AQ17+'1 кун-худ'!G17+'1 кун-худ'!I17+'1 кун-худ'!S17</f>
        <v>1</v>
      </c>
      <c r="BX18" s="48">
        <f>+'1 кун-худ'!AR17+'1 кун-худ'!H17+'1 кун-худ'!J17+'1 кун-худ'!T17</f>
        <v>195.77999999999997</v>
      </c>
      <c r="BZ18" s="130"/>
      <c r="CA18" s="21"/>
      <c r="CB18" s="21"/>
      <c r="CC18" s="21"/>
      <c r="CD18" s="21"/>
      <c r="CF18" s="218"/>
      <c r="CG18" s="218"/>
      <c r="CH18" s="218"/>
      <c r="CI18" s="218"/>
    </row>
    <row r="19" spans="1:87" s="16" customFormat="1" ht="47.25" customHeight="1">
      <c r="A19" s="47">
        <v>12</v>
      </c>
      <c r="B19" s="62" t="s">
        <v>34</v>
      </c>
      <c r="C19" s="69">
        <f t="shared" si="2"/>
        <v>3696</v>
      </c>
      <c r="D19" s="20">
        <f t="shared" si="3"/>
        <v>99568.42279999997</v>
      </c>
      <c r="E19" s="20">
        <f t="shared" si="4"/>
        <v>362</v>
      </c>
      <c r="F19" s="70">
        <f t="shared" si="5"/>
        <v>7190.969999999998</v>
      </c>
      <c r="G19" s="65">
        <v>1697</v>
      </c>
      <c r="H19" s="21">
        <v>47129.06549999998</v>
      </c>
      <c r="I19" s="222">
        <f t="shared" si="1"/>
        <v>27.771989098408948</v>
      </c>
      <c r="J19" s="21">
        <f>+'1 кун-худ'!E18</f>
        <v>123</v>
      </c>
      <c r="K19" s="22">
        <f>+'1 кун-худ'!F18</f>
        <v>3190.6899999999987</v>
      </c>
      <c r="L19" s="23">
        <v>64</v>
      </c>
      <c r="M19" s="21">
        <v>1414.8399999999997</v>
      </c>
      <c r="N19" s="222">
        <f t="shared" si="6"/>
        <v>22.106874999999995</v>
      </c>
      <c r="O19" s="21">
        <f>+'1 кун-худ'!K18</f>
        <v>11</v>
      </c>
      <c r="P19" s="22">
        <f>+'1 кун-худ'!L18</f>
        <v>191.64</v>
      </c>
      <c r="Q19" s="23">
        <v>504</v>
      </c>
      <c r="R19" s="21">
        <v>10590.17</v>
      </c>
      <c r="S19" s="222">
        <f t="shared" si="7"/>
        <v>21.012242063492064</v>
      </c>
      <c r="T19" s="21">
        <f>+'1 кун-худ'!M18</f>
        <v>65</v>
      </c>
      <c r="U19" s="22">
        <f>+'1 кун-худ'!N18</f>
        <v>1192.5300000000007</v>
      </c>
      <c r="V19" s="23">
        <v>70</v>
      </c>
      <c r="W19" s="21">
        <v>1510.8100000000002</v>
      </c>
      <c r="X19" s="222">
        <f t="shared" si="8"/>
        <v>21.583000000000002</v>
      </c>
      <c r="Y19" s="21">
        <f>+'1 кун-худ'!O18</f>
        <v>7</v>
      </c>
      <c r="Z19" s="22">
        <f>+'1 кун-худ'!P18</f>
        <v>95.29999999999995</v>
      </c>
      <c r="AA19" s="23">
        <v>28</v>
      </c>
      <c r="AB19" s="21">
        <v>836.9</v>
      </c>
      <c r="AC19" s="222">
        <f t="shared" si="9"/>
        <v>29.889285714285712</v>
      </c>
      <c r="AD19" s="21">
        <f>+'1 кун-худ'!U18</f>
        <v>12</v>
      </c>
      <c r="AE19" s="22">
        <f>+'1 кун-худ'!V18</f>
        <v>116.5</v>
      </c>
      <c r="AF19" s="23">
        <v>147</v>
      </c>
      <c r="AG19" s="21">
        <v>2214.1099999999997</v>
      </c>
      <c r="AH19" s="222">
        <f t="shared" si="10"/>
        <v>15.061972789115645</v>
      </c>
      <c r="AI19" s="21">
        <f>+'1 кун-худ'!W18</f>
        <v>26</v>
      </c>
      <c r="AJ19" s="22">
        <f>+'1 кун-худ'!X18</f>
        <v>54.700000000000045</v>
      </c>
      <c r="AK19" s="23">
        <v>60</v>
      </c>
      <c r="AL19" s="21">
        <v>1562.2</v>
      </c>
      <c r="AM19" s="222"/>
      <c r="AN19" s="21">
        <f>+'1 кун-худ'!Y18</f>
        <v>4</v>
      </c>
      <c r="AO19" s="22">
        <f>+'1 кун-худ'!Z18</f>
        <v>78.5</v>
      </c>
      <c r="AP19" s="23">
        <v>378</v>
      </c>
      <c r="AQ19" s="21">
        <v>9571</v>
      </c>
      <c r="AR19" s="222">
        <f t="shared" si="12"/>
        <v>25.32010582010582</v>
      </c>
      <c r="AS19" s="21">
        <f>+'1 кун-худ'!AA18</f>
        <v>19</v>
      </c>
      <c r="AT19" s="22">
        <f>+'1 кун-худ'!AB18</f>
        <v>470.53999999999996</v>
      </c>
      <c r="AU19" s="23">
        <v>17</v>
      </c>
      <c r="AV19" s="21">
        <v>911.21</v>
      </c>
      <c r="AW19" s="222">
        <f t="shared" si="13"/>
        <v>53.60058823529412</v>
      </c>
      <c r="AX19" s="21">
        <f>+'1 кун-худ'!AC18+'1 кун-худ'!AE18+'1 кун-худ'!AG18</f>
        <v>1</v>
      </c>
      <c r="AY19" s="22">
        <f>+'1 кун-худ'!AD18+'1 кун-худ'!AF18+'1 кун-худ'!AH18</f>
        <v>29.75999999999999</v>
      </c>
      <c r="AZ19" s="23">
        <v>219</v>
      </c>
      <c r="BA19" s="21">
        <v>10362.460000000001</v>
      </c>
      <c r="BB19" s="222">
        <f t="shared" si="14"/>
        <v>47.31716894977169</v>
      </c>
      <c r="BC19" s="21">
        <f>+'1 кун-худ'!AI18+'1 кун-худ'!Q18</f>
        <v>36</v>
      </c>
      <c r="BD19" s="22">
        <f>+'1 кун-худ'!AJ18+'1 кун-худ'!R18</f>
        <v>692.5799999999999</v>
      </c>
      <c r="BE19" s="23">
        <v>392</v>
      </c>
      <c r="BF19" s="21">
        <v>7067.207299999998</v>
      </c>
      <c r="BG19" s="222">
        <f t="shared" si="15"/>
        <v>18.028590051020405</v>
      </c>
      <c r="BH19" s="21">
        <f>+'1 кун-худ'!AK18</f>
        <v>51</v>
      </c>
      <c r="BI19" s="22">
        <f>+'1 кун-худ'!AL18</f>
        <v>655.0299999999997</v>
      </c>
      <c r="BJ19" s="23">
        <v>20</v>
      </c>
      <c r="BK19" s="21">
        <v>322.12</v>
      </c>
      <c r="BL19" s="222">
        <f t="shared" si="16"/>
        <v>16.106</v>
      </c>
      <c r="BM19" s="21">
        <f>+'1 кун-худ'!AM18</f>
        <v>2</v>
      </c>
      <c r="BN19" s="22">
        <f>+'1 кун-худ'!AN18</f>
        <v>11.900000000000006</v>
      </c>
      <c r="BO19" s="23">
        <v>69</v>
      </c>
      <c r="BP19" s="21">
        <v>5107.359999999999</v>
      </c>
      <c r="BQ19" s="222">
        <f t="shared" si="17"/>
        <v>74.01971014492752</v>
      </c>
      <c r="BR19" s="21">
        <f>+'1 кун-худ'!AO18</f>
        <v>3</v>
      </c>
      <c r="BS19" s="22">
        <f>+'1 кун-худ'!AP18</f>
        <v>260</v>
      </c>
      <c r="BT19" s="23">
        <v>31</v>
      </c>
      <c r="BU19" s="21">
        <v>968.9699999999999</v>
      </c>
      <c r="BV19" s="222">
        <f t="shared" si="18"/>
        <v>31.257096774193545</v>
      </c>
      <c r="BW19" s="21">
        <f>+'1 кун-худ'!AQ18+'1 кун-худ'!G18+'1 кун-худ'!I18+'1 кун-худ'!S18</f>
        <v>2</v>
      </c>
      <c r="BX19" s="48">
        <f>+'1 кун-худ'!AR18+'1 кун-худ'!H18+'1 кун-худ'!J18+'1 кун-худ'!T18</f>
        <v>151.30000000000007</v>
      </c>
      <c r="BZ19" s="130"/>
      <c r="CA19" s="21"/>
      <c r="CB19" s="21"/>
      <c r="CC19" s="21"/>
      <c r="CD19" s="21"/>
      <c r="CF19" s="218"/>
      <c r="CG19" s="218"/>
      <c r="CH19" s="218"/>
      <c r="CI19" s="218"/>
    </row>
    <row r="20" spans="1:87" s="16" customFormat="1" ht="47.25" customHeight="1">
      <c r="A20" s="47">
        <v>13</v>
      </c>
      <c r="B20" s="62" t="s">
        <v>35</v>
      </c>
      <c r="C20" s="69">
        <f t="shared" si="2"/>
        <v>6696</v>
      </c>
      <c r="D20" s="20">
        <f t="shared" si="3"/>
        <v>87377.396</v>
      </c>
      <c r="E20" s="20">
        <f t="shared" si="4"/>
        <v>516</v>
      </c>
      <c r="F20" s="70">
        <f t="shared" si="5"/>
        <v>5291.5700000000015</v>
      </c>
      <c r="G20" s="65">
        <v>462</v>
      </c>
      <c r="H20" s="21">
        <v>8705.32</v>
      </c>
      <c r="I20" s="222">
        <f t="shared" si="1"/>
        <v>18.842683982683983</v>
      </c>
      <c r="J20" s="21">
        <f>+'1 кун-худ'!E19</f>
        <v>27</v>
      </c>
      <c r="K20" s="22">
        <f>+'1 кун-худ'!F19</f>
        <v>601.2399999999998</v>
      </c>
      <c r="L20" s="23">
        <v>65</v>
      </c>
      <c r="M20" s="21">
        <v>505.39</v>
      </c>
      <c r="N20" s="222"/>
      <c r="O20" s="21">
        <f>+'1 кун-худ'!K19</f>
        <v>3</v>
      </c>
      <c r="P20" s="22">
        <f>+'1 кун-худ'!L19</f>
        <v>42.829999999999984</v>
      </c>
      <c r="Q20" s="23">
        <v>1334</v>
      </c>
      <c r="R20" s="21">
        <v>15554.245999999994</v>
      </c>
      <c r="S20" s="222">
        <f t="shared" si="7"/>
        <v>11.65985457271364</v>
      </c>
      <c r="T20" s="21">
        <f>+'1 кун-худ'!M19</f>
        <v>157</v>
      </c>
      <c r="U20" s="22">
        <f>+'1 кун-худ'!N19</f>
        <v>1549.380000000001</v>
      </c>
      <c r="V20" s="23">
        <v>24</v>
      </c>
      <c r="W20" s="21">
        <v>447.64000000000004</v>
      </c>
      <c r="X20" s="222">
        <f t="shared" si="8"/>
        <v>18.651666666666667</v>
      </c>
      <c r="Y20" s="21">
        <f>+'1 кун-худ'!O19</f>
        <v>1</v>
      </c>
      <c r="Z20" s="22">
        <f>+'1 кун-худ'!P19</f>
        <v>29.99000000000001</v>
      </c>
      <c r="AA20" s="23">
        <v>25</v>
      </c>
      <c r="AB20" s="21">
        <v>606.01</v>
      </c>
      <c r="AC20" s="222">
        <f t="shared" si="9"/>
        <v>24.2404</v>
      </c>
      <c r="AD20" s="21">
        <f>+'1 кун-худ'!U19</f>
        <v>2</v>
      </c>
      <c r="AE20" s="22">
        <f>+'1 кун-худ'!V19</f>
        <v>41.52999999999997</v>
      </c>
      <c r="AF20" s="23">
        <v>224</v>
      </c>
      <c r="AG20" s="21">
        <v>1737.8933333333332</v>
      </c>
      <c r="AH20" s="222">
        <f t="shared" si="10"/>
        <v>7.75845238095238</v>
      </c>
      <c r="AI20" s="21">
        <f>+'1 кун-худ'!W19</f>
        <v>3</v>
      </c>
      <c r="AJ20" s="22">
        <f>+'1 кун-худ'!X19</f>
        <v>36.700000000000045</v>
      </c>
      <c r="AK20" s="23">
        <v>196</v>
      </c>
      <c r="AL20" s="21">
        <v>3238.9400000000005</v>
      </c>
      <c r="AM20" s="222">
        <f t="shared" si="11"/>
        <v>16.525204081632655</v>
      </c>
      <c r="AN20" s="21">
        <f>+'1 кун-худ'!Y19</f>
        <v>27</v>
      </c>
      <c r="AO20" s="22">
        <f>+'1 кун-худ'!Z19</f>
        <v>220.6300000000001</v>
      </c>
      <c r="AP20" s="23">
        <v>713</v>
      </c>
      <c r="AQ20" s="21">
        <v>13358.469999999994</v>
      </c>
      <c r="AR20" s="222">
        <f t="shared" si="12"/>
        <v>18.735582047685828</v>
      </c>
      <c r="AS20" s="21">
        <f>+'1 кун-худ'!AA19</f>
        <v>47</v>
      </c>
      <c r="AT20" s="22">
        <f>+'1 кун-худ'!AB19</f>
        <v>911.1900000000005</v>
      </c>
      <c r="AU20" s="23">
        <v>159</v>
      </c>
      <c r="AV20" s="21">
        <v>1782.5766666666648</v>
      </c>
      <c r="AW20" s="222">
        <f t="shared" si="13"/>
        <v>11.211174004192861</v>
      </c>
      <c r="AX20" s="21">
        <f>+'1 кун-худ'!AC19+'1 кун-худ'!AE19+'1 кун-худ'!AG19</f>
        <v>4</v>
      </c>
      <c r="AY20" s="22">
        <f>+'1 кун-худ'!AD19+'1 кун-худ'!AF19+'1 кун-худ'!AH19</f>
        <v>48.900000000000006</v>
      </c>
      <c r="AZ20" s="23">
        <v>1721</v>
      </c>
      <c r="BA20" s="21">
        <v>13019.880000000008</v>
      </c>
      <c r="BB20" s="222">
        <f t="shared" si="14"/>
        <v>7.565299244625223</v>
      </c>
      <c r="BC20" s="21">
        <f>+'1 кун-худ'!AI19+'1 кун-худ'!Q19</f>
        <v>130</v>
      </c>
      <c r="BD20" s="22">
        <f>+'1 кун-худ'!AJ19+'1 кун-худ'!R19</f>
        <v>634.9100000000002</v>
      </c>
      <c r="BE20" s="23">
        <v>1249</v>
      </c>
      <c r="BF20" s="21">
        <v>16456.830000000005</v>
      </c>
      <c r="BG20" s="222">
        <f t="shared" si="15"/>
        <v>13.176004803843078</v>
      </c>
      <c r="BH20" s="21">
        <f>+'1 кун-худ'!AK19</f>
        <v>88</v>
      </c>
      <c r="BI20" s="22">
        <f>+'1 кун-худ'!AL19</f>
        <v>978.8600000000006</v>
      </c>
      <c r="BJ20" s="23">
        <v>132</v>
      </c>
      <c r="BK20" s="21">
        <v>1477.25</v>
      </c>
      <c r="BL20" s="222">
        <f t="shared" si="16"/>
        <v>11.191287878787879</v>
      </c>
      <c r="BM20" s="21">
        <f>+'1 кун-худ'!AM19</f>
        <v>4</v>
      </c>
      <c r="BN20" s="22">
        <f>+'1 кун-худ'!AN19</f>
        <v>30.99000000000001</v>
      </c>
      <c r="BO20" s="23">
        <v>95</v>
      </c>
      <c r="BP20" s="21">
        <v>7455.110000000007</v>
      </c>
      <c r="BQ20" s="222">
        <f t="shared" si="17"/>
        <v>78.47484210526324</v>
      </c>
      <c r="BR20" s="21">
        <f>+'1 кун-худ'!AO19</f>
        <v>1</v>
      </c>
      <c r="BS20" s="22">
        <f>+'1 кун-худ'!AP19</f>
        <v>6</v>
      </c>
      <c r="BT20" s="23">
        <v>297</v>
      </c>
      <c r="BU20" s="21">
        <v>3031.8399999999997</v>
      </c>
      <c r="BV20" s="222">
        <f t="shared" si="18"/>
        <v>10.208215488215487</v>
      </c>
      <c r="BW20" s="21">
        <f>+'1 кун-худ'!AQ19+'1 кун-худ'!G19+'1 кун-худ'!I19+'1 кун-худ'!S19</f>
        <v>22</v>
      </c>
      <c r="BX20" s="48">
        <f>+'1 кун-худ'!AR19+'1 кун-худ'!H19+'1 кун-худ'!J19+'1 кун-худ'!T19</f>
        <v>158.41999999999962</v>
      </c>
      <c r="BZ20" s="130"/>
      <c r="CA20" s="21"/>
      <c r="CB20" s="21"/>
      <c r="CC20" s="21"/>
      <c r="CD20" s="21"/>
      <c r="CF20" s="218"/>
      <c r="CG20" s="218"/>
      <c r="CH20" s="218"/>
      <c r="CI20" s="218"/>
    </row>
    <row r="21" spans="1:87" s="16" customFormat="1" ht="47.25" customHeight="1" thickBot="1">
      <c r="A21" s="49">
        <v>14</v>
      </c>
      <c r="B21" s="63" t="s">
        <v>36</v>
      </c>
      <c r="C21" s="71">
        <f t="shared" si="2"/>
        <v>4405</v>
      </c>
      <c r="D21" s="50">
        <f t="shared" si="3"/>
        <v>80418.62000000001</v>
      </c>
      <c r="E21" s="50">
        <f t="shared" si="4"/>
        <v>754</v>
      </c>
      <c r="F21" s="72">
        <f t="shared" si="5"/>
        <v>9224.220000000001</v>
      </c>
      <c r="G21" s="66">
        <v>231</v>
      </c>
      <c r="H21" s="52">
        <v>6278.149999999999</v>
      </c>
      <c r="I21" s="223">
        <f t="shared" si="1"/>
        <v>27.178138528138522</v>
      </c>
      <c r="J21" s="52">
        <f>+'1 кун-худ'!E20</f>
        <v>55</v>
      </c>
      <c r="K21" s="53">
        <f>+'1 кун-худ'!F20</f>
        <v>1095.4300000000003</v>
      </c>
      <c r="L21" s="51">
        <v>63</v>
      </c>
      <c r="M21" s="52">
        <v>860.2300000000001</v>
      </c>
      <c r="N21" s="223">
        <f t="shared" si="6"/>
        <v>13.654444444444447</v>
      </c>
      <c r="O21" s="52">
        <f>+'1 кун-худ'!K20</f>
        <v>26</v>
      </c>
      <c r="P21" s="53">
        <f>+'1 кун-худ'!L20</f>
        <v>174.5</v>
      </c>
      <c r="Q21" s="51">
        <v>143</v>
      </c>
      <c r="R21" s="52">
        <v>2332.41</v>
      </c>
      <c r="S21" s="223">
        <f t="shared" si="7"/>
        <v>16.31055944055944</v>
      </c>
      <c r="T21" s="52">
        <f>+'1 кун-худ'!M20</f>
        <v>42</v>
      </c>
      <c r="U21" s="53">
        <f>+'1 кун-худ'!N20</f>
        <v>417.71000000000004</v>
      </c>
      <c r="V21" s="51">
        <v>25</v>
      </c>
      <c r="W21" s="52">
        <v>361.02</v>
      </c>
      <c r="X21" s="223">
        <f t="shared" si="8"/>
        <v>14.4408</v>
      </c>
      <c r="Y21" s="52">
        <f>+'1 кун-худ'!O20</f>
        <v>5</v>
      </c>
      <c r="Z21" s="53">
        <f>+'1 кун-худ'!P20</f>
        <v>45.079999999999984</v>
      </c>
      <c r="AA21" s="51">
        <v>42</v>
      </c>
      <c r="AB21" s="52">
        <v>1219.6</v>
      </c>
      <c r="AC21" s="223">
        <f t="shared" si="9"/>
        <v>29.038095238095234</v>
      </c>
      <c r="AD21" s="52">
        <f>+'1 кун-худ'!U20</f>
        <v>2</v>
      </c>
      <c r="AE21" s="53">
        <f>+'1 кун-худ'!V20</f>
        <v>55</v>
      </c>
      <c r="AF21" s="51">
        <v>476</v>
      </c>
      <c r="AG21" s="52">
        <v>8265.220000000005</v>
      </c>
      <c r="AH21" s="223">
        <f t="shared" si="10"/>
        <v>17.36390756302522</v>
      </c>
      <c r="AI21" s="52">
        <f>+'1 кун-худ'!W20</f>
        <v>133</v>
      </c>
      <c r="AJ21" s="53">
        <f>+'1 кун-худ'!X20</f>
        <v>1037</v>
      </c>
      <c r="AK21" s="51">
        <v>526</v>
      </c>
      <c r="AL21" s="52">
        <v>13258.77</v>
      </c>
      <c r="AM21" s="223">
        <f t="shared" si="11"/>
        <v>25.206787072243348</v>
      </c>
      <c r="AN21" s="52">
        <f>+'1 кун-худ'!Y20</f>
        <v>58</v>
      </c>
      <c r="AO21" s="53">
        <f>+'1 кун-худ'!Z20</f>
        <v>1364.5900000000001</v>
      </c>
      <c r="AP21" s="51">
        <v>1702</v>
      </c>
      <c r="AQ21" s="52">
        <v>16720.460000000014</v>
      </c>
      <c r="AR21" s="223">
        <f t="shared" si="12"/>
        <v>9.824007050528797</v>
      </c>
      <c r="AS21" s="52">
        <f>+'1 кун-худ'!AA20</f>
        <v>123</v>
      </c>
      <c r="AT21" s="53">
        <f>+'1 кун-худ'!AB20</f>
        <v>1243.5200000000004</v>
      </c>
      <c r="AU21" s="51">
        <v>15</v>
      </c>
      <c r="AV21" s="52">
        <v>768.09</v>
      </c>
      <c r="AW21" s="223">
        <f t="shared" si="13"/>
        <v>51.206</v>
      </c>
      <c r="AX21" s="52">
        <f>+'1 кун-худ'!AC20+'1 кун-худ'!AE20+'1 кун-худ'!AG20</f>
        <v>1</v>
      </c>
      <c r="AY21" s="53">
        <f>+'1 кун-худ'!AD20+'1 кун-худ'!AF20+'1 кун-худ'!AH20</f>
        <v>3</v>
      </c>
      <c r="AZ21" s="51">
        <v>647</v>
      </c>
      <c r="BA21" s="52">
        <v>12783.150000000001</v>
      </c>
      <c r="BB21" s="223">
        <f t="shared" si="14"/>
        <v>19.757573415765073</v>
      </c>
      <c r="BC21" s="52">
        <f>+'1 кун-худ'!AI20+'1 кун-худ'!Q20</f>
        <v>208</v>
      </c>
      <c r="BD21" s="53">
        <f>+'1 кун-худ'!AJ20+'1 кун-худ'!R20</f>
        <v>2166.1600000000008</v>
      </c>
      <c r="BE21" s="51">
        <v>304</v>
      </c>
      <c r="BF21" s="52">
        <v>5627.629999999999</v>
      </c>
      <c r="BG21" s="223">
        <f t="shared" si="15"/>
        <v>18.51194078947368</v>
      </c>
      <c r="BH21" s="52">
        <f>+'1 кун-худ'!AK20</f>
        <v>60</v>
      </c>
      <c r="BI21" s="53">
        <f>+'1 кун-худ'!AL20</f>
        <v>727.96</v>
      </c>
      <c r="BJ21" s="51">
        <v>95</v>
      </c>
      <c r="BK21" s="52">
        <v>1371.33</v>
      </c>
      <c r="BL21" s="223">
        <f t="shared" si="16"/>
        <v>14.435052631578946</v>
      </c>
      <c r="BM21" s="52">
        <f>+'1 кун-худ'!AM20</f>
        <v>25</v>
      </c>
      <c r="BN21" s="53">
        <f>+'1 кун-худ'!AN20</f>
        <v>141.37999999999988</v>
      </c>
      <c r="BO21" s="51">
        <v>102</v>
      </c>
      <c r="BP21" s="52">
        <v>9616.8</v>
      </c>
      <c r="BQ21" s="223">
        <f t="shared" si="17"/>
        <v>94.28235294117647</v>
      </c>
      <c r="BR21" s="52">
        <f>+'1 кун-худ'!AO20</f>
        <v>7</v>
      </c>
      <c r="BS21" s="53">
        <f>+'1 кун-худ'!AP20</f>
        <v>721.5000000000009</v>
      </c>
      <c r="BT21" s="51">
        <v>34</v>
      </c>
      <c r="BU21" s="52">
        <v>955.76</v>
      </c>
      <c r="BV21" s="223">
        <f t="shared" si="18"/>
        <v>28.110588235294117</v>
      </c>
      <c r="BW21" s="52">
        <f>+'1 кун-худ'!AQ20+'1 кун-худ'!G20+'1 кун-худ'!I20+'1 кун-худ'!S20</f>
        <v>9</v>
      </c>
      <c r="BX21" s="54">
        <f>+'1 кун-худ'!AR20+'1 кун-худ'!H20+'1 кун-худ'!J20+'1 кун-худ'!T20</f>
        <v>31.389999999999986</v>
      </c>
      <c r="BZ21" s="130"/>
      <c r="CA21" s="21"/>
      <c r="CB21" s="21"/>
      <c r="CC21" s="21"/>
      <c r="CD21" s="21"/>
      <c r="CF21" s="218"/>
      <c r="CG21" s="218"/>
      <c r="CH21" s="218"/>
      <c r="CI21" s="218"/>
    </row>
    <row r="22" spans="3:76" ht="21" hidden="1" thickBot="1">
      <c r="C22" s="14">
        <f>+'кунлик-банк'!C7</f>
        <v>78716</v>
      </c>
      <c r="D22" s="14">
        <f>+'кунлик-банк'!D7</f>
        <v>1409075.7242999997</v>
      </c>
      <c r="E22" s="14">
        <f>+'кунлик-банк'!E7</f>
        <v>7851</v>
      </c>
      <c r="F22" s="14">
        <f>+'кунлик-банк'!F7</f>
        <v>120931.59000000001</v>
      </c>
      <c r="G22" s="14">
        <f>+'кунлик-банк'!G7</f>
        <v>7749</v>
      </c>
      <c r="H22" s="14">
        <f>+'кунлик-банк'!H7</f>
        <v>189063.1355</v>
      </c>
      <c r="I22" s="14"/>
      <c r="J22" s="14">
        <f>+'кунлик-банк'!J7</f>
        <v>929</v>
      </c>
      <c r="K22" s="14">
        <f>+'кунлик-банк'!K7</f>
        <v>20208.329999999994</v>
      </c>
      <c r="L22" s="14">
        <f>+'кунлик-банк'!L7</f>
        <v>728</v>
      </c>
      <c r="M22" s="14">
        <f>+'кунлик-банк'!M7</f>
        <v>9949.849999999999</v>
      </c>
      <c r="N22" s="14"/>
      <c r="O22" s="14">
        <f>+'кунлик-банк'!O7</f>
        <v>107</v>
      </c>
      <c r="P22" s="14">
        <f>+'кунлик-банк'!P7</f>
        <v>1058.92</v>
      </c>
      <c r="Q22" s="14">
        <f>+'кунлик-банк'!Q7</f>
        <v>6335</v>
      </c>
      <c r="R22" s="14">
        <f>+'кунлик-банк'!R7</f>
        <v>78698.86399999999</v>
      </c>
      <c r="S22" s="14"/>
      <c r="T22" s="14">
        <f>+'кунлик-банк'!T7</f>
        <v>839</v>
      </c>
      <c r="U22" s="14">
        <f>+'кунлик-банк'!U7</f>
        <v>9880.269999999997</v>
      </c>
      <c r="V22" s="14">
        <f>+'кунлик-банк'!V7</f>
        <v>1254</v>
      </c>
      <c r="W22" s="14">
        <f>+'кунлик-банк'!W7</f>
        <v>27517.834999999995</v>
      </c>
      <c r="X22" s="14"/>
      <c r="Y22" s="14">
        <f>+'кунлик-банк'!Y7</f>
        <v>128</v>
      </c>
      <c r="Z22" s="14">
        <f>+'кунлик-банк'!Z7</f>
        <v>2448.92</v>
      </c>
      <c r="AA22" s="14">
        <f>+'кунлик-банк'!AA7</f>
        <v>635</v>
      </c>
      <c r="AB22" s="14">
        <f>+'кунлик-банк'!AB7</f>
        <v>19997.586000000007</v>
      </c>
      <c r="AC22" s="14"/>
      <c r="AD22" s="14">
        <f>+'кунлик-банк'!AD7</f>
        <v>71</v>
      </c>
      <c r="AE22" s="14">
        <f>+'кунлик-банк'!AE7</f>
        <v>1620.960000000001</v>
      </c>
      <c r="AF22" s="14">
        <f>+'кунлик-банк'!AF7</f>
        <v>8097</v>
      </c>
      <c r="AG22" s="14">
        <f>+'кунлик-банк'!AG7</f>
        <v>111629.16200000003</v>
      </c>
      <c r="AH22" s="14"/>
      <c r="AI22" s="14">
        <f>+'кунлик-банк'!AI7</f>
        <v>838</v>
      </c>
      <c r="AJ22" s="14">
        <f>+'кунлик-банк'!AJ7</f>
        <v>9336.429999999998</v>
      </c>
      <c r="AK22" s="14">
        <f>+'кунлик-банк'!AK7</f>
        <v>4510</v>
      </c>
      <c r="AL22" s="14">
        <f>+'кунлик-банк'!AL7</f>
        <v>111958.95800000003</v>
      </c>
      <c r="AM22" s="14"/>
      <c r="AN22" s="14">
        <f>+'кунлик-банк'!AN7</f>
        <v>389</v>
      </c>
      <c r="AO22" s="14">
        <f>+'кунлик-банк'!AO7</f>
        <v>9164.41</v>
      </c>
      <c r="AP22" s="14">
        <f>+'кунлик-банк'!AP7</f>
        <v>14281</v>
      </c>
      <c r="AQ22" s="14">
        <f>+'кунлик-банк'!AQ7</f>
        <v>290189.2993999999</v>
      </c>
      <c r="AR22" s="14"/>
      <c r="AS22" s="14">
        <f>+'кунлик-банк'!AS7</f>
        <v>998</v>
      </c>
      <c r="AT22" s="14">
        <f>+'кунлик-банк'!AT7</f>
        <v>21097.09000000001</v>
      </c>
      <c r="AU22" s="14">
        <f>+'кунлик-банк'!AU7</f>
        <v>2943</v>
      </c>
      <c r="AV22" s="14">
        <f>+'кунлик-банк'!AV7</f>
        <v>55903.84</v>
      </c>
      <c r="AW22" s="14"/>
      <c r="AX22" s="14">
        <f>+'кунлик-банк'!AX7</f>
        <v>188</v>
      </c>
      <c r="AY22" s="14">
        <f>+'кунлик-банк'!AY7</f>
        <v>2697.6100000000015</v>
      </c>
      <c r="AZ22" s="14">
        <f>+'кунлик-банк'!AZ7</f>
        <v>8779</v>
      </c>
      <c r="BA22" s="14">
        <f>+'кунлик-банк'!BA7</f>
        <v>190086.57399999996</v>
      </c>
      <c r="BB22" s="14"/>
      <c r="BC22" s="14">
        <f>+'кунлик-банк'!BC7</f>
        <v>1344</v>
      </c>
      <c r="BD22" s="14">
        <f>+'кунлик-банк'!BD7</f>
        <v>19495.999999999993</v>
      </c>
      <c r="BE22" s="14">
        <f>+'кунлик-банк'!BE7</f>
        <v>20325</v>
      </c>
      <c r="BF22" s="14">
        <f>+'кунлик-банк'!BF7</f>
        <v>190765.15920000002</v>
      </c>
      <c r="BG22" s="14"/>
      <c r="BH22" s="14">
        <f>+'кунлик-банк'!BH7</f>
        <v>1756</v>
      </c>
      <c r="BI22" s="14">
        <f>+'кунлик-банк'!BI7</f>
        <v>14972.730000000005</v>
      </c>
      <c r="BJ22" s="14">
        <f>+'кунлик-банк'!BJ7</f>
        <v>813</v>
      </c>
      <c r="BK22" s="14">
        <f>+'кунлик-банк'!BK7</f>
        <v>13078.183200000001</v>
      </c>
      <c r="BL22" s="14"/>
      <c r="BM22" s="14">
        <f>+'кунлик-банк'!BM7</f>
        <v>94</v>
      </c>
      <c r="BN22" s="14">
        <f>+'кунлик-банк'!BN7</f>
        <v>1124.0000000000002</v>
      </c>
      <c r="BO22" s="14">
        <f>+'кунлик-банк'!BO7</f>
        <v>963</v>
      </c>
      <c r="BP22" s="14">
        <f>+'кунлик-банк'!BP7</f>
        <v>92812.83999999995</v>
      </c>
      <c r="BQ22" s="14"/>
      <c r="BR22" s="14">
        <f>+'кунлик-банк'!BR7</f>
        <v>54</v>
      </c>
      <c r="BS22" s="14">
        <f>+'кунлик-банк'!BS7</f>
        <v>5964.63</v>
      </c>
      <c r="BT22" s="14">
        <f>+'кунлик-банк'!BT7</f>
        <v>1304</v>
      </c>
      <c r="BU22" s="14">
        <f>+'кунлик-банк'!BU7</f>
        <v>27424.438</v>
      </c>
      <c r="BV22" s="14"/>
      <c r="BW22" s="14">
        <f>+'кунлик-банк'!BW7</f>
        <v>116</v>
      </c>
      <c r="BX22" s="14">
        <f>+'кунлик-банк'!BX7</f>
        <v>1861.289999999999</v>
      </c>
    </row>
    <row r="23" spans="2:76" ht="35.25" customHeight="1" hidden="1" thickBot="1">
      <c r="B23" s="15">
        <f>SUM(C23:BX23)</f>
        <v>-0.27999999977782863</v>
      </c>
      <c r="C23" s="132">
        <f>+C7-C22</f>
        <v>0</v>
      </c>
      <c r="D23" s="131">
        <f aca="true" t="shared" si="19" ref="D23:BX23">+D7-D22</f>
        <v>-0.07999999984167516</v>
      </c>
      <c r="E23" s="131">
        <f t="shared" si="19"/>
        <v>0</v>
      </c>
      <c r="F23" s="131">
        <f t="shared" si="19"/>
        <v>-0.06000000001222361</v>
      </c>
      <c r="G23" s="131">
        <f t="shared" si="19"/>
        <v>0</v>
      </c>
      <c r="H23" s="131">
        <f t="shared" si="19"/>
        <v>0</v>
      </c>
      <c r="I23" s="131"/>
      <c r="J23" s="131">
        <f t="shared" si="19"/>
        <v>0</v>
      </c>
      <c r="K23" s="131">
        <f t="shared" si="19"/>
        <v>0</v>
      </c>
      <c r="L23" s="131">
        <f t="shared" si="19"/>
        <v>0</v>
      </c>
      <c r="M23" s="131">
        <f t="shared" si="19"/>
        <v>-0.010000000000218279</v>
      </c>
      <c r="N23" s="131"/>
      <c r="O23" s="131">
        <f t="shared" si="19"/>
        <v>0</v>
      </c>
      <c r="P23" s="131">
        <f t="shared" si="19"/>
        <v>0</v>
      </c>
      <c r="Q23" s="131">
        <f t="shared" si="19"/>
        <v>0</v>
      </c>
      <c r="R23" s="131">
        <f t="shared" si="19"/>
        <v>-0.01999999998952262</v>
      </c>
      <c r="S23" s="131"/>
      <c r="T23" s="131">
        <f t="shared" si="19"/>
        <v>0</v>
      </c>
      <c r="U23" s="131">
        <f t="shared" si="19"/>
        <v>-0.0199999999931606</v>
      </c>
      <c r="V23" s="131">
        <f t="shared" si="19"/>
        <v>0</v>
      </c>
      <c r="W23" s="131">
        <f t="shared" si="19"/>
        <v>0</v>
      </c>
      <c r="X23" s="131"/>
      <c r="Y23" s="131">
        <f t="shared" si="19"/>
        <v>0</v>
      </c>
      <c r="Z23" s="131">
        <f t="shared" si="19"/>
        <v>0.009999999999308784</v>
      </c>
      <c r="AA23" s="131">
        <f t="shared" si="19"/>
        <v>0</v>
      </c>
      <c r="AB23" s="131">
        <f t="shared" si="19"/>
        <v>0</v>
      </c>
      <c r="AC23" s="131"/>
      <c r="AD23" s="131">
        <f t="shared" si="19"/>
        <v>0</v>
      </c>
      <c r="AE23" s="131">
        <f t="shared" si="19"/>
        <v>0</v>
      </c>
      <c r="AF23" s="131">
        <f t="shared" si="19"/>
        <v>0</v>
      </c>
      <c r="AG23" s="131">
        <f t="shared" si="19"/>
        <v>-0.030000000013387762</v>
      </c>
      <c r="AH23" s="131"/>
      <c r="AI23" s="131">
        <f t="shared" si="19"/>
        <v>0</v>
      </c>
      <c r="AJ23" s="131">
        <f t="shared" si="19"/>
        <v>-0.03999999999541615</v>
      </c>
      <c r="AK23" s="131">
        <f t="shared" si="19"/>
        <v>0</v>
      </c>
      <c r="AL23" s="131">
        <f t="shared" si="19"/>
        <v>-0.00999999999476131</v>
      </c>
      <c r="AM23" s="131"/>
      <c r="AN23" s="131">
        <f t="shared" si="19"/>
        <v>0</v>
      </c>
      <c r="AO23" s="131">
        <f t="shared" si="19"/>
        <v>-0.010000000002037268</v>
      </c>
      <c r="AP23" s="131">
        <f t="shared" si="19"/>
        <v>0</v>
      </c>
      <c r="AQ23" s="131">
        <f t="shared" si="19"/>
        <v>0.0400000000372529</v>
      </c>
      <c r="AR23" s="131"/>
      <c r="AS23" s="131">
        <f t="shared" si="19"/>
        <v>0</v>
      </c>
      <c r="AT23" s="131">
        <f t="shared" si="19"/>
        <v>0.04999999998472049</v>
      </c>
      <c r="AU23" s="131">
        <f t="shared" si="19"/>
        <v>0</v>
      </c>
      <c r="AV23" s="131">
        <f t="shared" si="19"/>
        <v>-0.009999999987485353</v>
      </c>
      <c r="AW23" s="131"/>
      <c r="AX23" s="131">
        <f t="shared" si="19"/>
        <v>0</v>
      </c>
      <c r="AY23" s="131">
        <f t="shared" si="19"/>
        <v>-0.01000000000158252</v>
      </c>
      <c r="AZ23" s="131">
        <f t="shared" si="19"/>
        <v>0</v>
      </c>
      <c r="BA23" s="131">
        <f t="shared" si="19"/>
        <v>-0.029999999969732016</v>
      </c>
      <c r="BB23" s="131"/>
      <c r="BC23" s="131">
        <f t="shared" si="19"/>
        <v>0</v>
      </c>
      <c r="BD23" s="131">
        <f t="shared" si="19"/>
        <v>-0.02999999999155989</v>
      </c>
      <c r="BE23" s="131">
        <f t="shared" si="19"/>
        <v>0</v>
      </c>
      <c r="BF23" s="131">
        <f t="shared" si="19"/>
        <v>-0.010000000009313226</v>
      </c>
      <c r="BG23" s="131"/>
      <c r="BH23" s="131">
        <f t="shared" si="19"/>
        <v>0</v>
      </c>
      <c r="BI23" s="131">
        <f t="shared" si="19"/>
        <v>-0.020000000005893526</v>
      </c>
      <c r="BJ23" s="131">
        <f t="shared" si="19"/>
        <v>0</v>
      </c>
      <c r="BK23" s="131">
        <f t="shared" si="19"/>
        <v>0.010000000007494236</v>
      </c>
      <c r="BL23" s="131"/>
      <c r="BM23" s="131">
        <f t="shared" si="19"/>
        <v>0</v>
      </c>
      <c r="BN23" s="131">
        <f t="shared" si="19"/>
        <v>0.009999999999763531</v>
      </c>
      <c r="BO23" s="131">
        <f t="shared" si="19"/>
        <v>0</v>
      </c>
      <c r="BP23" s="131">
        <f t="shared" si="19"/>
        <v>0</v>
      </c>
      <c r="BQ23" s="131"/>
      <c r="BR23" s="131">
        <f t="shared" si="19"/>
        <v>0</v>
      </c>
      <c r="BS23" s="131">
        <f t="shared" si="19"/>
        <v>0</v>
      </c>
      <c r="BT23" s="131">
        <f t="shared" si="19"/>
        <v>0</v>
      </c>
      <c r="BU23" s="131">
        <f t="shared" si="19"/>
        <v>-0.00999999999839929</v>
      </c>
      <c r="BV23" s="131"/>
      <c r="BW23" s="131">
        <f t="shared" si="19"/>
        <v>0</v>
      </c>
      <c r="BX23" s="131">
        <f t="shared" si="19"/>
        <v>0</v>
      </c>
    </row>
    <row r="24" ht="20.25" hidden="1"/>
    <row r="29" ht="20.25">
      <c r="B29" s="220"/>
    </row>
  </sheetData>
  <sheetProtection/>
  <mergeCells count="33">
    <mergeCell ref="BW5:BX5"/>
    <mergeCell ref="BH5:BI5"/>
    <mergeCell ref="BM5:BN5"/>
    <mergeCell ref="BR5:BS5"/>
    <mergeCell ref="BC5:BD5"/>
    <mergeCell ref="AS5:AT5"/>
    <mergeCell ref="AX5:AY5"/>
    <mergeCell ref="BO5:BQ5"/>
    <mergeCell ref="BT5:BV5"/>
    <mergeCell ref="J5:K5"/>
    <mergeCell ref="AN5:AO5"/>
    <mergeCell ref="O5:P5"/>
    <mergeCell ref="T5:U5"/>
    <mergeCell ref="AD5:AE5"/>
    <mergeCell ref="AI5:AJ5"/>
    <mergeCell ref="AA5:AC5"/>
    <mergeCell ref="AF5:AH5"/>
    <mergeCell ref="Y5:Z5"/>
    <mergeCell ref="L5:N5"/>
    <mergeCell ref="A7:B7"/>
    <mergeCell ref="A4:A6"/>
    <mergeCell ref="B4:B6"/>
    <mergeCell ref="C4:D5"/>
    <mergeCell ref="E4:F5"/>
    <mergeCell ref="G5:I5"/>
    <mergeCell ref="Q5:S5"/>
    <mergeCell ref="V5:X5"/>
    <mergeCell ref="AU5:AW5"/>
    <mergeCell ref="AZ5:BB5"/>
    <mergeCell ref="BE5:BG5"/>
    <mergeCell ref="BJ5:BL5"/>
    <mergeCell ref="AK5:AM5"/>
    <mergeCell ref="AP5:AR5"/>
  </mergeCells>
  <conditionalFormatting sqref="CA7:CD21 C7:BX23">
    <cfRule type="cellIs" priority="4" dxfId="7" operator="equal" stopIfTrue="1">
      <formula>0</formula>
    </cfRule>
  </conditionalFormatting>
  <printOptions horizontalCentered="1"/>
  <pageMargins left="0.15748031496062992" right="0.15748031496062992" top="0.35433070866141736" bottom="0.31496062992125984" header="0.2362204724409449" footer="0.15748031496062992"/>
  <pageSetup fitToHeight="4" horizontalDpi="600" verticalDpi="600" orientation="landscape" paperSize="9" scale="43" r:id="rId1"/>
  <colBreaks count="2" manualBreakCount="2">
    <brk id="26" max="65535" man="1"/>
    <brk id="5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9"/>
  <sheetViews>
    <sheetView zoomScale="47" zoomScaleNormal="47" zoomScaleSheetLayoutView="40" zoomScalePageLayoutView="0" workbookViewId="0" topLeftCell="A3">
      <pane xSplit="6" ySplit="5" topLeftCell="G8" activePane="bottomRight" state="frozen"/>
      <selection pane="topLeft" activeCell="C4" sqref="C4:C5"/>
      <selection pane="topRight" activeCell="C4" sqref="C4:C5"/>
      <selection pane="bottomLeft" activeCell="C4" sqref="C4:C5"/>
      <selection pane="bottomRight" activeCell="C4" sqref="C4:C5"/>
    </sheetView>
  </sheetViews>
  <sheetFormatPr defaultColWidth="9.140625" defaultRowHeight="15"/>
  <cols>
    <col min="1" max="1" width="6.00390625" style="2" customWidth="1"/>
    <col min="2" max="2" width="41.57421875" style="2" customWidth="1"/>
    <col min="3" max="3" width="12.57421875" style="2" customWidth="1"/>
    <col min="4" max="4" width="17.421875" style="2" customWidth="1"/>
    <col min="5" max="5" width="11.421875" style="2" customWidth="1"/>
    <col min="6" max="6" width="17.421875" style="2" customWidth="1"/>
    <col min="7" max="7" width="10.7109375" style="2" customWidth="1"/>
    <col min="8" max="8" width="13.8515625" style="2" customWidth="1"/>
    <col min="9" max="9" width="10.421875" style="2" customWidth="1"/>
    <col min="10" max="10" width="9.28125" style="2" customWidth="1"/>
    <col min="11" max="11" width="13.8515625" style="2" customWidth="1"/>
    <col min="12" max="12" width="9.57421875" style="2" customWidth="1"/>
    <col min="13" max="13" width="13.8515625" style="2" customWidth="1"/>
    <col min="14" max="14" width="10.421875" style="2" customWidth="1"/>
    <col min="15" max="15" width="9.28125" style="2" customWidth="1"/>
    <col min="16" max="16" width="13.8515625" style="2" customWidth="1"/>
    <col min="17" max="17" width="10.140625" style="2" customWidth="1"/>
    <col min="18" max="18" width="13.8515625" style="2" customWidth="1"/>
    <col min="19" max="19" width="10.00390625" style="2" customWidth="1"/>
    <col min="20" max="20" width="9.28125" style="2" customWidth="1"/>
    <col min="21" max="21" width="13.8515625" style="2" customWidth="1"/>
    <col min="22" max="22" width="9.57421875" style="2" customWidth="1"/>
    <col min="23" max="23" width="13.8515625" style="2" customWidth="1"/>
    <col min="24" max="24" width="11.00390625" style="2" customWidth="1"/>
    <col min="25" max="25" width="9.28125" style="2" customWidth="1"/>
    <col min="26" max="26" width="13.8515625" style="2" customWidth="1"/>
    <col min="27" max="27" width="9.57421875" style="2" customWidth="1"/>
    <col min="28" max="28" width="13.8515625" style="2" customWidth="1"/>
    <col min="29" max="29" width="10.00390625" style="2" customWidth="1"/>
    <col min="30" max="30" width="9.28125" style="2" customWidth="1"/>
    <col min="31" max="31" width="13.8515625" style="2" customWidth="1"/>
    <col min="32" max="32" width="10.00390625" style="2" customWidth="1"/>
    <col min="33" max="33" width="13.8515625" style="2" customWidth="1"/>
    <col min="34" max="34" width="10.7109375" style="2" customWidth="1"/>
    <col min="35" max="35" width="9.28125" style="2" customWidth="1"/>
    <col min="36" max="36" width="13.8515625" style="2" customWidth="1"/>
    <col min="37" max="37" width="10.00390625" style="2" customWidth="1"/>
    <col min="38" max="38" width="13.8515625" style="2" customWidth="1"/>
    <col min="39" max="39" width="10.7109375" style="2" customWidth="1"/>
    <col min="40" max="40" width="9.28125" style="2" customWidth="1"/>
    <col min="41" max="41" width="13.8515625" style="2" customWidth="1"/>
    <col min="42" max="42" width="11.421875" style="2" customWidth="1"/>
    <col min="43" max="43" width="13.8515625" style="2" customWidth="1"/>
    <col min="44" max="44" width="11.28125" style="2" customWidth="1"/>
    <col min="45" max="45" width="9.28125" style="2" customWidth="1"/>
    <col min="46" max="46" width="13.8515625" style="2" customWidth="1"/>
    <col min="47" max="47" width="10.7109375" style="2" customWidth="1"/>
    <col min="48" max="48" width="13.8515625" style="2" customWidth="1"/>
    <col min="49" max="49" width="10.7109375" style="2" customWidth="1"/>
    <col min="50" max="50" width="9.28125" style="2" customWidth="1"/>
    <col min="51" max="51" width="13.8515625" style="2" customWidth="1"/>
    <col min="52" max="52" width="10.00390625" style="2" customWidth="1"/>
    <col min="53" max="53" width="13.8515625" style="2" customWidth="1"/>
    <col min="54" max="54" width="11.00390625" style="2" customWidth="1"/>
    <col min="55" max="55" width="9.28125" style="2" customWidth="1"/>
    <col min="56" max="56" width="13.8515625" style="2" customWidth="1"/>
    <col min="57" max="57" width="11.421875" style="2" customWidth="1"/>
    <col min="58" max="58" width="13.8515625" style="2" customWidth="1"/>
    <col min="59" max="59" width="11.00390625" style="2" customWidth="1"/>
    <col min="60" max="60" width="9.28125" style="2" customWidth="1"/>
    <col min="61" max="61" width="13.8515625" style="2" customWidth="1"/>
    <col min="62" max="62" width="9.421875" style="2" customWidth="1"/>
    <col min="63" max="63" width="13.8515625" style="2" customWidth="1"/>
    <col min="64" max="64" width="11.28125" style="2" customWidth="1"/>
    <col min="65" max="65" width="9.28125" style="2" customWidth="1"/>
    <col min="66" max="66" width="13.8515625" style="2" customWidth="1"/>
    <col min="67" max="67" width="9.421875" style="2" customWidth="1"/>
    <col min="68" max="68" width="13.8515625" style="2" customWidth="1"/>
    <col min="69" max="69" width="11.57421875" style="2" customWidth="1"/>
    <col min="70" max="70" width="9.28125" style="2" customWidth="1"/>
    <col min="71" max="71" width="13.8515625" style="2" customWidth="1"/>
    <col min="72" max="72" width="9.421875" style="2" customWidth="1"/>
    <col min="73" max="73" width="13.8515625" style="2" customWidth="1"/>
    <col min="74" max="74" width="11.7109375" style="2" customWidth="1"/>
    <col min="75" max="75" width="9.28125" style="2" customWidth="1"/>
    <col min="76" max="76" width="13.8515625" style="2" customWidth="1"/>
    <col min="77" max="16384" width="9.140625" style="2" customWidth="1"/>
  </cols>
  <sheetData>
    <row r="1" spans="1:7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04.25" customHeight="1">
      <c r="A2" s="12"/>
      <c r="B2" s="13"/>
      <c r="C2" s="231" t="str">
        <f>+'кунлик-худуд '!C2</f>
        <v>“Хар бир оила – тадбиркор” дастури доирасида 2019 йил 1 мартдан 8 май кунига қадар юридик ва жисмоний шахсларга 
ажратилган кредитлар тўғрисида
МАЪЛУМОТ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1" t="s">
        <v>18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31.5" customHeight="1" thickBot="1">
      <c r="A3" s="4"/>
      <c r="B3" s="251" t="str">
        <f>+'кунлик-худуд '!B3</f>
        <v>10.05.2019 йил ҳолатига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19</v>
      </c>
      <c r="X3" s="5"/>
      <c r="Y3" s="6"/>
      <c r="Z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 t="s">
        <v>19</v>
      </c>
      <c r="AW3" s="5"/>
      <c r="AX3" s="6"/>
      <c r="AY3" s="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5" t="s">
        <v>19</v>
      </c>
      <c r="BV3" s="5"/>
      <c r="BW3" s="6"/>
      <c r="BX3" s="6"/>
    </row>
    <row r="4" spans="1:76" s="10" customFormat="1" ht="39.75" customHeight="1">
      <c r="A4" s="388" t="s">
        <v>52</v>
      </c>
      <c r="B4" s="391" t="s">
        <v>54</v>
      </c>
      <c r="C4" s="394" t="s">
        <v>0</v>
      </c>
      <c r="D4" s="395"/>
      <c r="E4" s="398" t="str">
        <f>+'кунлик-худуд '!E4:F5</f>
        <v>шундан,  
бир кунда</v>
      </c>
      <c r="F4" s="399"/>
      <c r="G4" s="7" t="s">
        <v>17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 t="s">
        <v>17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 t="s">
        <v>17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9"/>
    </row>
    <row r="5" spans="1:76" s="10" customFormat="1" ht="77.25" customHeight="1">
      <c r="A5" s="389"/>
      <c r="B5" s="392"/>
      <c r="C5" s="396"/>
      <c r="D5" s="397"/>
      <c r="E5" s="400"/>
      <c r="F5" s="401"/>
      <c r="G5" s="402" t="s">
        <v>6</v>
      </c>
      <c r="H5" s="381"/>
      <c r="I5" s="382"/>
      <c r="J5" s="403" t="str">
        <f>+E4</f>
        <v>шундан,  
бир кунда</v>
      </c>
      <c r="K5" s="408"/>
      <c r="L5" s="380" t="s">
        <v>7</v>
      </c>
      <c r="M5" s="381"/>
      <c r="N5" s="382"/>
      <c r="O5" s="403" t="str">
        <f>+J5</f>
        <v>шундан,  
бир кунда</v>
      </c>
      <c r="P5" s="404"/>
      <c r="Q5" s="380" t="s">
        <v>8</v>
      </c>
      <c r="R5" s="381"/>
      <c r="S5" s="382"/>
      <c r="T5" s="403" t="str">
        <f>+O5</f>
        <v>шундан,  
бир кунда</v>
      </c>
      <c r="U5" s="404"/>
      <c r="V5" s="380" t="s">
        <v>9</v>
      </c>
      <c r="W5" s="381"/>
      <c r="X5" s="382"/>
      <c r="Y5" s="403" t="str">
        <f>+T5</f>
        <v>шундан,  
бир кунда</v>
      </c>
      <c r="Z5" s="404"/>
      <c r="AA5" s="380" t="s">
        <v>10</v>
      </c>
      <c r="AB5" s="381"/>
      <c r="AC5" s="382"/>
      <c r="AD5" s="403" t="str">
        <f>+Y5</f>
        <v>шундан,  
бир кунда</v>
      </c>
      <c r="AE5" s="404"/>
      <c r="AF5" s="380" t="s">
        <v>11</v>
      </c>
      <c r="AG5" s="381"/>
      <c r="AH5" s="382"/>
      <c r="AI5" s="403" t="str">
        <f>+AD5</f>
        <v>шундан,  
бир кунда</v>
      </c>
      <c r="AJ5" s="404"/>
      <c r="AK5" s="380" t="s">
        <v>12</v>
      </c>
      <c r="AL5" s="381"/>
      <c r="AM5" s="382"/>
      <c r="AN5" s="403" t="str">
        <f>+AI5</f>
        <v>шундан,  
бир кунда</v>
      </c>
      <c r="AO5" s="404"/>
      <c r="AP5" s="380" t="s">
        <v>13</v>
      </c>
      <c r="AQ5" s="381"/>
      <c r="AR5" s="382"/>
      <c r="AS5" s="403" t="str">
        <f>+AN5</f>
        <v>шундан,  
бир кунда</v>
      </c>
      <c r="AT5" s="404"/>
      <c r="AU5" s="380" t="s">
        <v>124</v>
      </c>
      <c r="AV5" s="381"/>
      <c r="AW5" s="382"/>
      <c r="AX5" s="403" t="str">
        <f>+AS5</f>
        <v>шундан,  
бир кунда</v>
      </c>
      <c r="AY5" s="404"/>
      <c r="AZ5" s="380" t="s">
        <v>1</v>
      </c>
      <c r="BA5" s="381"/>
      <c r="BB5" s="382"/>
      <c r="BC5" s="403" t="str">
        <f>+AX5</f>
        <v>шундан,  
бир кунда</v>
      </c>
      <c r="BD5" s="404"/>
      <c r="BE5" s="380" t="s">
        <v>2</v>
      </c>
      <c r="BF5" s="381"/>
      <c r="BG5" s="382"/>
      <c r="BH5" s="403" t="str">
        <f>+BC5</f>
        <v>шундан,  
бир кунда</v>
      </c>
      <c r="BI5" s="404"/>
      <c r="BJ5" s="383" t="s">
        <v>3</v>
      </c>
      <c r="BK5" s="384"/>
      <c r="BL5" s="385"/>
      <c r="BM5" s="403" t="str">
        <f>+BH5</f>
        <v>шундан,  
бир кунда</v>
      </c>
      <c r="BN5" s="404"/>
      <c r="BO5" s="383" t="s">
        <v>4</v>
      </c>
      <c r="BP5" s="384"/>
      <c r="BQ5" s="385"/>
      <c r="BR5" s="403" t="str">
        <f>+BM5</f>
        <v>шундан,  
бир кунда</v>
      </c>
      <c r="BS5" s="404"/>
      <c r="BT5" s="380" t="s">
        <v>5</v>
      </c>
      <c r="BU5" s="381"/>
      <c r="BV5" s="382"/>
      <c r="BW5" s="403" t="str">
        <f>+BR5</f>
        <v>шундан,  
бир кунда</v>
      </c>
      <c r="BX5" s="405"/>
    </row>
    <row r="6" spans="1:76" s="10" customFormat="1" ht="45.75" customHeight="1" thickBot="1">
      <c r="A6" s="406"/>
      <c r="B6" s="407"/>
      <c r="C6" s="113" t="s">
        <v>15</v>
      </c>
      <c r="D6" s="110" t="s">
        <v>16</v>
      </c>
      <c r="E6" s="111" t="s">
        <v>15</v>
      </c>
      <c r="F6" s="116" t="s">
        <v>16</v>
      </c>
      <c r="G6" s="113" t="s">
        <v>15</v>
      </c>
      <c r="H6" s="110" t="s">
        <v>16</v>
      </c>
      <c r="I6" s="111" t="s">
        <v>135</v>
      </c>
      <c r="J6" s="111" t="s">
        <v>15</v>
      </c>
      <c r="K6" s="114" t="s">
        <v>16</v>
      </c>
      <c r="L6" s="109" t="s">
        <v>15</v>
      </c>
      <c r="M6" s="110" t="s">
        <v>16</v>
      </c>
      <c r="N6" s="111" t="s">
        <v>135</v>
      </c>
      <c r="O6" s="111" t="s">
        <v>15</v>
      </c>
      <c r="P6" s="112" t="s">
        <v>16</v>
      </c>
      <c r="Q6" s="109" t="s">
        <v>15</v>
      </c>
      <c r="R6" s="110" t="s">
        <v>16</v>
      </c>
      <c r="S6" s="111" t="s">
        <v>135</v>
      </c>
      <c r="T6" s="111" t="s">
        <v>15</v>
      </c>
      <c r="U6" s="112" t="s">
        <v>16</v>
      </c>
      <c r="V6" s="109" t="s">
        <v>15</v>
      </c>
      <c r="W6" s="110" t="s">
        <v>16</v>
      </c>
      <c r="X6" s="111" t="s">
        <v>135</v>
      </c>
      <c r="Y6" s="111" t="s">
        <v>15</v>
      </c>
      <c r="Z6" s="112" t="s">
        <v>16</v>
      </c>
      <c r="AA6" s="109" t="s">
        <v>15</v>
      </c>
      <c r="AB6" s="110" t="s">
        <v>16</v>
      </c>
      <c r="AC6" s="111" t="s">
        <v>135</v>
      </c>
      <c r="AD6" s="111" t="s">
        <v>15</v>
      </c>
      <c r="AE6" s="112" t="s">
        <v>16</v>
      </c>
      <c r="AF6" s="109" t="s">
        <v>15</v>
      </c>
      <c r="AG6" s="110" t="s">
        <v>16</v>
      </c>
      <c r="AH6" s="111" t="s">
        <v>135</v>
      </c>
      <c r="AI6" s="111" t="s">
        <v>15</v>
      </c>
      <c r="AJ6" s="112" t="s">
        <v>16</v>
      </c>
      <c r="AK6" s="109" t="s">
        <v>15</v>
      </c>
      <c r="AL6" s="110" t="s">
        <v>16</v>
      </c>
      <c r="AM6" s="111" t="s">
        <v>135</v>
      </c>
      <c r="AN6" s="111" t="s">
        <v>15</v>
      </c>
      <c r="AO6" s="112" t="s">
        <v>16</v>
      </c>
      <c r="AP6" s="109" t="s">
        <v>15</v>
      </c>
      <c r="AQ6" s="110" t="s">
        <v>16</v>
      </c>
      <c r="AR6" s="111" t="s">
        <v>135</v>
      </c>
      <c r="AS6" s="111" t="s">
        <v>15</v>
      </c>
      <c r="AT6" s="112" t="s">
        <v>16</v>
      </c>
      <c r="AU6" s="109" t="s">
        <v>15</v>
      </c>
      <c r="AV6" s="110" t="s">
        <v>16</v>
      </c>
      <c r="AW6" s="111" t="s">
        <v>135</v>
      </c>
      <c r="AX6" s="111" t="s">
        <v>15</v>
      </c>
      <c r="AY6" s="112" t="s">
        <v>16</v>
      </c>
      <c r="AZ6" s="109" t="s">
        <v>15</v>
      </c>
      <c r="BA6" s="110" t="s">
        <v>16</v>
      </c>
      <c r="BB6" s="111" t="s">
        <v>135</v>
      </c>
      <c r="BC6" s="111" t="s">
        <v>15</v>
      </c>
      <c r="BD6" s="112" t="s">
        <v>16</v>
      </c>
      <c r="BE6" s="109" t="s">
        <v>15</v>
      </c>
      <c r="BF6" s="110" t="s">
        <v>16</v>
      </c>
      <c r="BG6" s="111" t="s">
        <v>135</v>
      </c>
      <c r="BH6" s="111" t="s">
        <v>15</v>
      </c>
      <c r="BI6" s="112" t="s">
        <v>16</v>
      </c>
      <c r="BJ6" s="109" t="s">
        <v>15</v>
      </c>
      <c r="BK6" s="110" t="s">
        <v>16</v>
      </c>
      <c r="BL6" s="111" t="s">
        <v>135</v>
      </c>
      <c r="BM6" s="111" t="s">
        <v>15</v>
      </c>
      <c r="BN6" s="112" t="s">
        <v>16</v>
      </c>
      <c r="BO6" s="109" t="s">
        <v>15</v>
      </c>
      <c r="BP6" s="110" t="s">
        <v>16</v>
      </c>
      <c r="BQ6" s="111" t="s">
        <v>135</v>
      </c>
      <c r="BR6" s="111" t="s">
        <v>15</v>
      </c>
      <c r="BS6" s="112" t="s">
        <v>16</v>
      </c>
      <c r="BT6" s="109" t="s">
        <v>15</v>
      </c>
      <c r="BU6" s="110" t="s">
        <v>16</v>
      </c>
      <c r="BV6" s="111" t="s">
        <v>135</v>
      </c>
      <c r="BW6" s="111" t="s">
        <v>15</v>
      </c>
      <c r="BX6" s="116" t="s">
        <v>16</v>
      </c>
    </row>
    <row r="7" spans="1:76" s="16" customFormat="1" ht="48.75" customHeight="1" thickBot="1">
      <c r="A7" s="386" t="s">
        <v>20</v>
      </c>
      <c r="B7" s="387"/>
      <c r="C7" s="117">
        <f>SUM(C8:C36)</f>
        <v>78716</v>
      </c>
      <c r="D7" s="118">
        <f aca="true" t="shared" si="0" ref="D7:BX7">SUM(D8:D36)</f>
        <v>1409075.7242999997</v>
      </c>
      <c r="E7" s="118">
        <f t="shared" si="0"/>
        <v>7851</v>
      </c>
      <c r="F7" s="122">
        <f t="shared" si="0"/>
        <v>120931.59000000001</v>
      </c>
      <c r="G7" s="117">
        <f t="shared" si="0"/>
        <v>7749</v>
      </c>
      <c r="H7" s="118">
        <f t="shared" si="0"/>
        <v>189063.1355</v>
      </c>
      <c r="I7" s="229">
        <f>+H7/G7</f>
        <v>24.39839146986708</v>
      </c>
      <c r="J7" s="118">
        <f t="shared" si="0"/>
        <v>929</v>
      </c>
      <c r="K7" s="120">
        <f t="shared" si="0"/>
        <v>20208.329999999994</v>
      </c>
      <c r="L7" s="121">
        <f t="shared" si="0"/>
        <v>728</v>
      </c>
      <c r="M7" s="118">
        <f t="shared" si="0"/>
        <v>9949.849999999999</v>
      </c>
      <c r="N7" s="229">
        <f>+M7/L7</f>
        <v>13.667376373626372</v>
      </c>
      <c r="O7" s="118">
        <f t="shared" si="0"/>
        <v>107</v>
      </c>
      <c r="P7" s="119">
        <f t="shared" si="0"/>
        <v>1058.92</v>
      </c>
      <c r="Q7" s="121">
        <f t="shared" si="0"/>
        <v>6335</v>
      </c>
      <c r="R7" s="118">
        <f t="shared" si="0"/>
        <v>78698.86399999999</v>
      </c>
      <c r="S7" s="229">
        <f>+R7/Q7</f>
        <v>12.422867245461719</v>
      </c>
      <c r="T7" s="118">
        <f t="shared" si="0"/>
        <v>839</v>
      </c>
      <c r="U7" s="119">
        <f t="shared" si="0"/>
        <v>9880.269999999997</v>
      </c>
      <c r="V7" s="121">
        <f t="shared" si="0"/>
        <v>1254</v>
      </c>
      <c r="W7" s="118">
        <f t="shared" si="0"/>
        <v>27517.834999999995</v>
      </c>
      <c r="X7" s="229">
        <f>+W7/V7</f>
        <v>21.94404704944178</v>
      </c>
      <c r="Y7" s="118">
        <f t="shared" si="0"/>
        <v>128</v>
      </c>
      <c r="Z7" s="119">
        <f t="shared" si="0"/>
        <v>2448.92</v>
      </c>
      <c r="AA7" s="121">
        <f t="shared" si="0"/>
        <v>635</v>
      </c>
      <c r="AB7" s="118">
        <f t="shared" si="0"/>
        <v>19997.586000000007</v>
      </c>
      <c r="AC7" s="229">
        <f>+AB7/AA7</f>
        <v>31.492261417322844</v>
      </c>
      <c r="AD7" s="118">
        <f t="shared" si="0"/>
        <v>71</v>
      </c>
      <c r="AE7" s="119">
        <f t="shared" si="0"/>
        <v>1620.960000000001</v>
      </c>
      <c r="AF7" s="121">
        <f t="shared" si="0"/>
        <v>8097</v>
      </c>
      <c r="AG7" s="118">
        <f t="shared" si="0"/>
        <v>111629.16200000003</v>
      </c>
      <c r="AH7" s="229">
        <f>+AG7/AF7</f>
        <v>13.786484129924666</v>
      </c>
      <c r="AI7" s="118">
        <f t="shared" si="0"/>
        <v>838</v>
      </c>
      <c r="AJ7" s="119">
        <f t="shared" si="0"/>
        <v>9336.429999999998</v>
      </c>
      <c r="AK7" s="121">
        <f t="shared" si="0"/>
        <v>4510</v>
      </c>
      <c r="AL7" s="118">
        <f t="shared" si="0"/>
        <v>111958.95800000003</v>
      </c>
      <c r="AM7" s="229">
        <f>+AL7/AK7</f>
        <v>24.824602660753886</v>
      </c>
      <c r="AN7" s="118">
        <f t="shared" si="0"/>
        <v>389</v>
      </c>
      <c r="AO7" s="119">
        <f t="shared" si="0"/>
        <v>9164.41</v>
      </c>
      <c r="AP7" s="121">
        <f t="shared" si="0"/>
        <v>14281</v>
      </c>
      <c r="AQ7" s="118">
        <f t="shared" si="0"/>
        <v>290189.2993999999</v>
      </c>
      <c r="AR7" s="229">
        <f>+AQ7/AP7</f>
        <v>20.3199565436594</v>
      </c>
      <c r="AS7" s="118">
        <f t="shared" si="0"/>
        <v>998</v>
      </c>
      <c r="AT7" s="119">
        <f t="shared" si="0"/>
        <v>21097.09000000001</v>
      </c>
      <c r="AU7" s="121">
        <f t="shared" si="0"/>
        <v>2943</v>
      </c>
      <c r="AV7" s="118">
        <f t="shared" si="0"/>
        <v>55903.84</v>
      </c>
      <c r="AW7" s="229">
        <f>+AV7/AU7</f>
        <v>18.995528372409105</v>
      </c>
      <c r="AX7" s="118">
        <f t="shared" si="0"/>
        <v>188</v>
      </c>
      <c r="AY7" s="119">
        <f t="shared" si="0"/>
        <v>2697.6100000000015</v>
      </c>
      <c r="AZ7" s="121">
        <f t="shared" si="0"/>
        <v>8779</v>
      </c>
      <c r="BA7" s="118">
        <f t="shared" si="0"/>
        <v>190086.57399999996</v>
      </c>
      <c r="BB7" s="229">
        <f>+BA7/AZ7</f>
        <v>21.65241758742453</v>
      </c>
      <c r="BC7" s="118">
        <f t="shared" si="0"/>
        <v>1344</v>
      </c>
      <c r="BD7" s="119">
        <f t="shared" si="0"/>
        <v>19495.999999999993</v>
      </c>
      <c r="BE7" s="121">
        <f t="shared" si="0"/>
        <v>20325</v>
      </c>
      <c r="BF7" s="118">
        <f t="shared" si="0"/>
        <v>190765.15920000002</v>
      </c>
      <c r="BG7" s="229">
        <f>+BF7/BE7</f>
        <v>9.385739690036901</v>
      </c>
      <c r="BH7" s="118">
        <f t="shared" si="0"/>
        <v>1756</v>
      </c>
      <c r="BI7" s="119">
        <f t="shared" si="0"/>
        <v>14972.730000000005</v>
      </c>
      <c r="BJ7" s="121">
        <f t="shared" si="0"/>
        <v>813</v>
      </c>
      <c r="BK7" s="118">
        <f t="shared" si="0"/>
        <v>13078.183200000001</v>
      </c>
      <c r="BL7" s="229">
        <f>+BK7/BJ7</f>
        <v>16.086326199261993</v>
      </c>
      <c r="BM7" s="118">
        <f t="shared" si="0"/>
        <v>94</v>
      </c>
      <c r="BN7" s="119">
        <f t="shared" si="0"/>
        <v>1124.0000000000002</v>
      </c>
      <c r="BO7" s="121">
        <f t="shared" si="0"/>
        <v>963</v>
      </c>
      <c r="BP7" s="118">
        <f t="shared" si="0"/>
        <v>92812.83999999995</v>
      </c>
      <c r="BQ7" s="229">
        <f>+BP7/BO7</f>
        <v>96.37885773624086</v>
      </c>
      <c r="BR7" s="118">
        <f t="shared" si="0"/>
        <v>54</v>
      </c>
      <c r="BS7" s="119">
        <f t="shared" si="0"/>
        <v>5964.63</v>
      </c>
      <c r="BT7" s="121">
        <f t="shared" si="0"/>
        <v>1304</v>
      </c>
      <c r="BU7" s="118">
        <f t="shared" si="0"/>
        <v>27424.438</v>
      </c>
      <c r="BV7" s="229">
        <f>+BU7/BT7</f>
        <v>21.03101073619632</v>
      </c>
      <c r="BW7" s="118">
        <f t="shared" si="0"/>
        <v>116</v>
      </c>
      <c r="BX7" s="122">
        <f t="shared" si="0"/>
        <v>1861.289999999999</v>
      </c>
    </row>
    <row r="8" spans="1:76" s="16" customFormat="1" ht="42.75" customHeight="1">
      <c r="A8" s="123">
        <v>1</v>
      </c>
      <c r="B8" s="124" t="s">
        <v>38</v>
      </c>
      <c r="C8" s="93">
        <f>+G8+L8+Q8+V8+AA8+AF8+AK8+AP8+AU8+AZ8+BE8+BJ8+BO8+BT8</f>
        <v>6012</v>
      </c>
      <c r="D8" s="78">
        <f>+H8+M8+R8+W8+AB8+AG8+AL8+AQ8+AV8+BA8+BF8+BK8+BP8+BU8</f>
        <v>108455.73000000001</v>
      </c>
      <c r="E8" s="78">
        <f>+J8+O8+T8+Y8+AD8+AI8+AN8+AS8+AX8+BC8+BH8+BM8+BR8+BW8</f>
        <v>598</v>
      </c>
      <c r="F8" s="94">
        <f>+K8+P8+U8+Z8+AE8+AJ8+AO8+AT8+AY8+BD8+BI8+BN8+BS8+BX8</f>
        <v>9921.2</v>
      </c>
      <c r="G8" s="90">
        <v>460</v>
      </c>
      <c r="H8" s="81">
        <v>11647.95</v>
      </c>
      <c r="I8" s="226">
        <f aca="true" t="shared" si="1" ref="I8:I34">+H8/G8</f>
        <v>25.32163043478261</v>
      </c>
      <c r="J8" s="81">
        <f>+'1 кун-банк'!E7</f>
        <v>129</v>
      </c>
      <c r="K8" s="81">
        <f>+'1 кун-банк'!F7</f>
        <v>2818.92</v>
      </c>
      <c r="L8" s="80">
        <v>49</v>
      </c>
      <c r="M8" s="81">
        <v>640.4000000000001</v>
      </c>
      <c r="N8" s="226">
        <f aca="true" t="shared" si="2" ref="N8:N30">+M8/L8</f>
        <v>13.069387755102042</v>
      </c>
      <c r="O8" s="81">
        <f>+'1 кун-банк'!K7</f>
        <v>9</v>
      </c>
      <c r="P8" s="81">
        <f>+'1 кун-банк'!L7</f>
        <v>85</v>
      </c>
      <c r="Q8" s="80">
        <v>347</v>
      </c>
      <c r="R8" s="81">
        <v>3668.01</v>
      </c>
      <c r="S8" s="226">
        <f aca="true" t="shared" si="3" ref="S8:S30">+R8/Q8</f>
        <v>10.57063400576369</v>
      </c>
      <c r="T8" s="81">
        <f>+'1 кун-банк'!M7</f>
        <v>37</v>
      </c>
      <c r="U8" s="81">
        <f>+'1 кун-банк'!N7</f>
        <v>486.3699999999999</v>
      </c>
      <c r="V8" s="99">
        <v>73</v>
      </c>
      <c r="W8" s="100">
        <v>1697.8600000000001</v>
      </c>
      <c r="X8" s="230">
        <f aca="true" t="shared" si="4" ref="X8:X30">+W8/V8</f>
        <v>23.258356164383564</v>
      </c>
      <c r="Y8" s="100">
        <f>+'1 кун-банк'!O7</f>
        <v>4</v>
      </c>
      <c r="Z8" s="101">
        <f>+'1 кун-банк'!P7</f>
        <v>102</v>
      </c>
      <c r="AA8" s="80">
        <v>33</v>
      </c>
      <c r="AB8" s="81">
        <v>792.6300000000001</v>
      </c>
      <c r="AC8" s="230">
        <f aca="true" t="shared" si="5" ref="AC8:AC30">+AB8/AA8</f>
        <v>24.019090909090913</v>
      </c>
      <c r="AD8" s="81">
        <f>+'1 кун-банк'!U7</f>
        <v>2</v>
      </c>
      <c r="AE8" s="81">
        <f>+'1 кун-банк'!V7</f>
        <v>40.129999999999995</v>
      </c>
      <c r="AF8" s="80">
        <v>631</v>
      </c>
      <c r="AG8" s="81">
        <v>9320.59</v>
      </c>
      <c r="AH8" s="230">
        <f aca="true" t="shared" si="6" ref="AH8:AH32">+AG8/AF8</f>
        <v>14.771141045958796</v>
      </c>
      <c r="AI8" s="81">
        <f>+'1 кун-банк'!W7</f>
        <v>63</v>
      </c>
      <c r="AJ8" s="81">
        <f>+'1 кун-банк'!X7</f>
        <v>945.0199999999995</v>
      </c>
      <c r="AK8" s="80">
        <v>473</v>
      </c>
      <c r="AL8" s="81">
        <v>11973.29</v>
      </c>
      <c r="AM8" s="230">
        <f aca="true" t="shared" si="7" ref="AM8:AM34">+AL8/AK8</f>
        <v>25.313509513742073</v>
      </c>
      <c r="AN8" s="81">
        <f>+'1 кун-банк'!Y7</f>
        <v>28</v>
      </c>
      <c r="AO8" s="81">
        <f>+'1 кун-банк'!Z7</f>
        <v>658.8200000000015</v>
      </c>
      <c r="AP8" s="80">
        <v>1000</v>
      </c>
      <c r="AQ8" s="81">
        <v>18658.040000000008</v>
      </c>
      <c r="AR8" s="230">
        <f aca="true" t="shared" si="8" ref="AR8:AR34">+AQ8/AP8</f>
        <v>18.658040000000007</v>
      </c>
      <c r="AS8" s="81">
        <f>+'1 кун-банк'!AA7</f>
        <v>43</v>
      </c>
      <c r="AT8" s="81">
        <f>+'1 кун-банк'!AB7</f>
        <v>945.2399999999998</v>
      </c>
      <c r="AU8" s="80">
        <v>93</v>
      </c>
      <c r="AV8" s="81">
        <v>2794.04</v>
      </c>
      <c r="AW8" s="230">
        <f aca="true" t="shared" si="9" ref="AW8:AW32">+AV8/AU8</f>
        <v>30.043440860215053</v>
      </c>
      <c r="AX8" s="81">
        <f>+'1 кун-банк'!AC7+'1 кун-банк'!AE7+'1 кун-банк'!AG7</f>
        <v>0</v>
      </c>
      <c r="AY8" s="81">
        <f>+'1 кун-банк'!AD7+'1 кун-банк'!AF7+'1 кун-банк'!AH7</f>
        <v>0</v>
      </c>
      <c r="AZ8" s="80">
        <v>1054</v>
      </c>
      <c r="BA8" s="81">
        <v>21012.459999999995</v>
      </c>
      <c r="BB8" s="230">
        <f aca="true" t="shared" si="10" ref="BB8:BB34">+BA8/AZ8</f>
        <v>19.935920303605307</v>
      </c>
      <c r="BC8" s="81">
        <f>+'1 кун-банк'!Q7+'1 кун-банк'!AI7</f>
        <v>106</v>
      </c>
      <c r="BD8" s="81">
        <f>+'1 кун-банк'!R7+'1 кун-банк'!AJ7</f>
        <v>1631.69</v>
      </c>
      <c r="BE8" s="80">
        <v>1637</v>
      </c>
      <c r="BF8" s="81">
        <v>15496.870000000008</v>
      </c>
      <c r="BG8" s="230">
        <f aca="true" t="shared" si="11" ref="BG8:BG34">+BF8/BE8</f>
        <v>9.466627978008557</v>
      </c>
      <c r="BH8" s="81">
        <f>+'1 кун-банк'!AK7</f>
        <v>170</v>
      </c>
      <c r="BI8" s="81">
        <f>+'1 кун-банк'!AL7</f>
        <v>1413.6800000000003</v>
      </c>
      <c r="BJ8" s="80">
        <v>94</v>
      </c>
      <c r="BK8" s="81">
        <v>1709.3100000000002</v>
      </c>
      <c r="BL8" s="230">
        <f aca="true" t="shared" si="12" ref="BL8:BL32">+BK8/BJ8</f>
        <v>18.184148936170214</v>
      </c>
      <c r="BM8" s="81">
        <f>+'1 кун-банк'!AM7</f>
        <v>4</v>
      </c>
      <c r="BN8" s="81">
        <f>+'1 кун-банк'!AN7</f>
        <v>84.5</v>
      </c>
      <c r="BO8" s="80">
        <v>54</v>
      </c>
      <c r="BP8" s="81">
        <v>7403.280000000003</v>
      </c>
      <c r="BQ8" s="230">
        <f aca="true" t="shared" si="13" ref="BQ8:BQ32">+BP8/BO8</f>
        <v>137.09777777777785</v>
      </c>
      <c r="BR8" s="81">
        <f>+'1 кун-банк'!AO7</f>
        <v>3</v>
      </c>
      <c r="BS8" s="81">
        <f>+'1 кун-банк'!AP7</f>
        <v>709.8299999999999</v>
      </c>
      <c r="BT8" s="80">
        <v>14</v>
      </c>
      <c r="BU8" s="81">
        <v>1641</v>
      </c>
      <c r="BV8" s="230">
        <f aca="true" t="shared" si="14" ref="BV8:BV32">+BU8/BT8</f>
        <v>117.21428571428571</v>
      </c>
      <c r="BW8" s="81">
        <f>+'1 кун-банк'!AQ7+'1 кун-банк'!G7+'1 кун-банк'!I7+'1 кун-банк'!S7</f>
        <v>0</v>
      </c>
      <c r="BX8" s="89">
        <f>+'1 кун-банк'!AR7+'1 кун-банк'!H7+'1 кун-банк'!J7+'1 кун-банк'!T7</f>
        <v>0</v>
      </c>
    </row>
    <row r="9" spans="1:76" s="16" customFormat="1" ht="42.75" customHeight="1">
      <c r="A9" s="125">
        <v>2</v>
      </c>
      <c r="B9" s="126" t="s">
        <v>49</v>
      </c>
      <c r="C9" s="95">
        <f aca="true" t="shared" si="15" ref="C9:C36">+G9+L9+Q9+V9+AA9+AF9+AK9+AP9+AU9+AZ9+BE9+BJ9+BO9+BT9</f>
        <v>1982</v>
      </c>
      <c r="D9" s="17">
        <f aca="true" t="shared" si="16" ref="D9:D36">+H9+M9+R9+W9+AB9+AG9+AL9+AQ9+AV9+BA9+BF9+BK9+BP9+BU9</f>
        <v>44554.270000000004</v>
      </c>
      <c r="E9" s="17">
        <f aca="true" t="shared" si="17" ref="E9:E36">+J9+O9+T9+Y9+AD9+AI9+AN9+AS9+AX9+BC9+BH9+BM9+BR9+BW9</f>
        <v>217</v>
      </c>
      <c r="F9" s="96">
        <f aca="true" t="shared" si="18" ref="F9:F36">+K9+P9+U9+Z9+AE9+AJ9+AO9+AT9+AY9+BD9+BI9+BN9+BS9+BX9</f>
        <v>4512.33</v>
      </c>
      <c r="G9" s="91">
        <v>205</v>
      </c>
      <c r="H9" s="18">
        <v>5200.720000000001</v>
      </c>
      <c r="I9" s="227">
        <f t="shared" si="1"/>
        <v>25.369365853658543</v>
      </c>
      <c r="J9" s="18">
        <f>+'1 кун-банк'!E8</f>
        <v>33</v>
      </c>
      <c r="K9" s="28">
        <f>+'1 кун-банк'!F8</f>
        <v>752.77</v>
      </c>
      <c r="L9" s="19">
        <v>23</v>
      </c>
      <c r="M9" s="18">
        <v>395.86</v>
      </c>
      <c r="N9" s="227">
        <f t="shared" si="2"/>
        <v>17.211304347826086</v>
      </c>
      <c r="O9" s="18">
        <f>+'1 кун-банк'!K8</f>
        <v>9</v>
      </c>
      <c r="P9" s="28">
        <f>+'1 кун-банк'!L8</f>
        <v>132</v>
      </c>
      <c r="Q9" s="19">
        <v>150</v>
      </c>
      <c r="R9" s="18">
        <v>1499.4000000000003</v>
      </c>
      <c r="S9" s="227">
        <f t="shared" si="3"/>
        <v>9.996000000000002</v>
      </c>
      <c r="T9" s="18">
        <f>+'1 кун-банк'!M8</f>
        <v>15</v>
      </c>
      <c r="U9" s="28">
        <f>+'1 кун-банк'!N8</f>
        <v>210.95000000000005</v>
      </c>
      <c r="V9" s="19">
        <v>25</v>
      </c>
      <c r="W9" s="18">
        <v>504.44</v>
      </c>
      <c r="X9" s="227">
        <f t="shared" si="4"/>
        <v>20.177599999999998</v>
      </c>
      <c r="Y9" s="18">
        <f>+'1 кун-банк'!O8</f>
        <v>1</v>
      </c>
      <c r="Z9" s="28">
        <f>+'1 кун-банк'!P8</f>
        <v>30</v>
      </c>
      <c r="AA9" s="19">
        <v>14</v>
      </c>
      <c r="AB9" s="18">
        <v>360.55</v>
      </c>
      <c r="AC9" s="227">
        <f t="shared" si="5"/>
        <v>25.75357142857143</v>
      </c>
      <c r="AD9" s="18">
        <f>+'1 кун-банк'!U8</f>
        <v>1</v>
      </c>
      <c r="AE9" s="28">
        <f>+'1 кун-банк'!V8</f>
        <v>10</v>
      </c>
      <c r="AF9" s="19">
        <v>304</v>
      </c>
      <c r="AG9" s="18">
        <v>5241.350000000002</v>
      </c>
      <c r="AH9" s="227">
        <f t="shared" si="6"/>
        <v>17.241282894736848</v>
      </c>
      <c r="AI9" s="18">
        <f>+'1 кун-банк'!W8</f>
        <v>24</v>
      </c>
      <c r="AJ9" s="28">
        <f>+'1 кун-банк'!X8</f>
        <v>258.75</v>
      </c>
      <c r="AK9" s="19">
        <v>81</v>
      </c>
      <c r="AL9" s="18">
        <v>2026.87</v>
      </c>
      <c r="AM9" s="227">
        <f t="shared" si="7"/>
        <v>25.023086419753085</v>
      </c>
      <c r="AN9" s="18">
        <f>+'1 кун-банк'!Y8</f>
        <v>12</v>
      </c>
      <c r="AO9" s="28">
        <f>+'1 кун-банк'!Z8</f>
        <v>275.16999999999985</v>
      </c>
      <c r="AP9" s="19">
        <v>174</v>
      </c>
      <c r="AQ9" s="18">
        <v>3141.9200000000005</v>
      </c>
      <c r="AR9" s="227">
        <f t="shared" si="8"/>
        <v>18.057011494252876</v>
      </c>
      <c r="AS9" s="18">
        <f>+'1 кун-банк'!AA8</f>
        <v>11</v>
      </c>
      <c r="AT9" s="28">
        <f>+'1 кун-банк'!AB8</f>
        <v>247.80000000000018</v>
      </c>
      <c r="AU9" s="19">
        <v>10</v>
      </c>
      <c r="AV9" s="18">
        <v>236.49</v>
      </c>
      <c r="AW9" s="227">
        <f t="shared" si="9"/>
        <v>23.649</v>
      </c>
      <c r="AX9" s="18">
        <f>+'1 кун-банк'!AC8+'1 кун-банк'!AE8+'1 кун-банк'!AG8</f>
        <v>0</v>
      </c>
      <c r="AY9" s="28">
        <f>+'1 кун-банк'!AD8+'1 кун-банк'!AF8+'1 кун-банк'!AH8</f>
        <v>0</v>
      </c>
      <c r="AZ9" s="19">
        <v>355</v>
      </c>
      <c r="BA9" s="18">
        <v>12361.759999999998</v>
      </c>
      <c r="BB9" s="227">
        <f t="shared" si="10"/>
        <v>34.82185915492957</v>
      </c>
      <c r="BC9" s="18">
        <f>+'1 кун-банк'!Q8+'1 кун-банк'!AI8</f>
        <v>53</v>
      </c>
      <c r="BD9" s="28">
        <f>+'1 кун-банк'!R8+'1 кун-банк'!AJ8</f>
        <v>1392.2799999999997</v>
      </c>
      <c r="BE9" s="19">
        <v>553</v>
      </c>
      <c r="BF9" s="18">
        <v>6044.939999999998</v>
      </c>
      <c r="BG9" s="227">
        <f t="shared" si="11"/>
        <v>10.931175406871606</v>
      </c>
      <c r="BH9" s="18">
        <f>+'1 кун-банк'!AK8</f>
        <v>47</v>
      </c>
      <c r="BI9" s="28">
        <f>+'1 кун-банк'!AL8</f>
        <v>549.96</v>
      </c>
      <c r="BJ9" s="19">
        <v>26</v>
      </c>
      <c r="BK9" s="18">
        <v>469.57</v>
      </c>
      <c r="BL9" s="227">
        <f t="shared" si="12"/>
        <v>18.060384615384613</v>
      </c>
      <c r="BM9" s="18">
        <f>+'1 кун-банк'!AM8</f>
        <v>3</v>
      </c>
      <c r="BN9" s="28">
        <f>+'1 кун-банк'!AN8</f>
        <v>50.099999999999966</v>
      </c>
      <c r="BO9" s="19">
        <v>45</v>
      </c>
      <c r="BP9" s="18">
        <v>6442.83</v>
      </c>
      <c r="BQ9" s="227">
        <f t="shared" si="13"/>
        <v>143.174</v>
      </c>
      <c r="BR9" s="18">
        <f>+'1 кун-банк'!AO8</f>
        <v>2</v>
      </c>
      <c r="BS9" s="28">
        <f>+'1 кун-банк'!AP8</f>
        <v>400</v>
      </c>
      <c r="BT9" s="19">
        <v>17</v>
      </c>
      <c r="BU9" s="18">
        <v>627.5699999999999</v>
      </c>
      <c r="BV9" s="227">
        <f t="shared" si="14"/>
        <v>36.915882352941175</v>
      </c>
      <c r="BW9" s="18">
        <f>+'1 кун-банк'!AQ8+'1 кун-банк'!G8+'1 кун-банк'!I8+'1 кун-банк'!S8</f>
        <v>6</v>
      </c>
      <c r="BX9" s="83">
        <f>+'1 кун-банк'!AR8+'1 кун-банк'!H8+'1 кун-банк'!J8+'1 кун-банк'!T8</f>
        <v>202.55</v>
      </c>
    </row>
    <row r="10" spans="1:76" s="16" customFormat="1" ht="42.75" customHeight="1">
      <c r="A10" s="125">
        <v>3</v>
      </c>
      <c r="B10" s="126" t="s">
        <v>21</v>
      </c>
      <c r="C10" s="95">
        <f t="shared" si="15"/>
        <v>22898</v>
      </c>
      <c r="D10" s="17">
        <f t="shared" si="16"/>
        <v>399246.3633999999</v>
      </c>
      <c r="E10" s="17">
        <f t="shared" si="17"/>
        <v>2472</v>
      </c>
      <c r="F10" s="96">
        <f t="shared" si="18"/>
        <v>38443.79000000001</v>
      </c>
      <c r="G10" s="91">
        <v>2627</v>
      </c>
      <c r="H10" s="18">
        <v>66774.825</v>
      </c>
      <c r="I10" s="227">
        <f t="shared" si="1"/>
        <v>25.418661971830986</v>
      </c>
      <c r="J10" s="18">
        <f>+'1 кун-банк'!E9</f>
        <v>311</v>
      </c>
      <c r="K10" s="28">
        <f>+'1 кун-банк'!F9</f>
        <v>6932.049999999996</v>
      </c>
      <c r="L10" s="19">
        <v>58</v>
      </c>
      <c r="M10" s="18">
        <v>990.34</v>
      </c>
      <c r="N10" s="227">
        <f t="shared" si="2"/>
        <v>17.074827586206897</v>
      </c>
      <c r="O10" s="18">
        <f>+'1 кун-банк'!K9</f>
        <v>20</v>
      </c>
      <c r="P10" s="28">
        <f>+'1 кун-банк'!L9</f>
        <v>111</v>
      </c>
      <c r="Q10" s="19">
        <v>2859</v>
      </c>
      <c r="R10" s="18">
        <v>36894.475999999995</v>
      </c>
      <c r="S10" s="227">
        <f t="shared" si="3"/>
        <v>12.90467855893669</v>
      </c>
      <c r="T10" s="18">
        <f>+'1 кун-банк'!M9</f>
        <v>397</v>
      </c>
      <c r="U10" s="28">
        <f>+'1 кун-банк'!N9</f>
        <v>4587.139999999999</v>
      </c>
      <c r="V10" s="19">
        <v>272</v>
      </c>
      <c r="W10" s="18">
        <v>6548.7649999999985</v>
      </c>
      <c r="X10" s="227">
        <f t="shared" si="4"/>
        <v>24.0763419117647</v>
      </c>
      <c r="Y10" s="18">
        <f>+'1 кун-банк'!O9</f>
        <v>41</v>
      </c>
      <c r="Z10" s="28">
        <f>+'1 кун-банк'!P9</f>
        <v>806.8299999999999</v>
      </c>
      <c r="AA10" s="19">
        <v>164</v>
      </c>
      <c r="AB10" s="18">
        <v>5019.080000000001</v>
      </c>
      <c r="AC10" s="227">
        <f t="shared" si="5"/>
        <v>30.60414634146342</v>
      </c>
      <c r="AD10" s="18">
        <f>+'1 кун-банк'!U9</f>
        <v>14</v>
      </c>
      <c r="AE10" s="28">
        <f>+'1 кун-банк'!V9</f>
        <v>509</v>
      </c>
      <c r="AF10" s="19">
        <v>2224</v>
      </c>
      <c r="AG10" s="18">
        <v>35346.12200000001</v>
      </c>
      <c r="AH10" s="227">
        <f t="shared" si="6"/>
        <v>15.893040467625903</v>
      </c>
      <c r="AI10" s="18">
        <f>+'1 кун-банк'!W9</f>
        <v>297</v>
      </c>
      <c r="AJ10" s="28">
        <f>+'1 кун-банк'!X9</f>
        <v>4439.419999999998</v>
      </c>
      <c r="AK10" s="19">
        <v>1453</v>
      </c>
      <c r="AL10" s="18">
        <v>37759.369999999995</v>
      </c>
      <c r="AM10" s="227">
        <f t="shared" si="7"/>
        <v>25.987178251892633</v>
      </c>
      <c r="AN10" s="18">
        <f>+'1 кун-банк'!Y9</f>
        <v>125</v>
      </c>
      <c r="AO10" s="28">
        <f>+'1 кун-банк'!Z9</f>
        <v>3315.0099999999984</v>
      </c>
      <c r="AP10" s="19">
        <v>4692</v>
      </c>
      <c r="AQ10" s="18">
        <v>100083.84499999999</v>
      </c>
      <c r="AR10" s="227">
        <f t="shared" si="8"/>
        <v>21.330742753623184</v>
      </c>
      <c r="AS10" s="18">
        <f>+'1 кун-банк'!AA9</f>
        <v>355</v>
      </c>
      <c r="AT10" s="28">
        <f>+'1 кун-банк'!AB9</f>
        <v>7431.830000000002</v>
      </c>
      <c r="AU10" s="19">
        <v>467</v>
      </c>
      <c r="AV10" s="18">
        <v>9354.67</v>
      </c>
      <c r="AW10" s="227">
        <f t="shared" si="9"/>
        <v>20.031413276231262</v>
      </c>
      <c r="AX10" s="18">
        <f>+'1 кун-банк'!AC9+'1 кун-банк'!AE9+'1 кун-банк'!AG9</f>
        <v>26</v>
      </c>
      <c r="AY10" s="28">
        <f>+'1 кун-банк'!AD9+'1 кун-банк'!AF9+'1 кун-банк'!AH9</f>
        <v>342.9</v>
      </c>
      <c r="AZ10" s="19">
        <v>2188</v>
      </c>
      <c r="BA10" s="18">
        <v>36467.789000000004</v>
      </c>
      <c r="BB10" s="227">
        <f t="shared" si="10"/>
        <v>16.667179616087754</v>
      </c>
      <c r="BC10" s="18">
        <f>+'1 кун-банк'!Q9+'1 кун-банк'!AI9</f>
        <v>349</v>
      </c>
      <c r="BD10" s="28">
        <f>+'1 кун-банк'!R9+'1 кун-банк'!AJ9</f>
        <v>4477.93</v>
      </c>
      <c r="BE10" s="19">
        <v>5345</v>
      </c>
      <c r="BF10" s="18">
        <v>47472.12140000002</v>
      </c>
      <c r="BG10" s="227">
        <f t="shared" si="11"/>
        <v>8.88159427502339</v>
      </c>
      <c r="BH10" s="18">
        <f>+'1 кун-банк'!AK9</f>
        <v>498</v>
      </c>
      <c r="BI10" s="28">
        <f>+'1 кун-банк'!AL9</f>
        <v>4122.010000000002</v>
      </c>
      <c r="BJ10" s="19">
        <v>275</v>
      </c>
      <c r="BK10" s="18">
        <v>5178.43</v>
      </c>
      <c r="BL10" s="227">
        <f t="shared" si="12"/>
        <v>18.830654545454546</v>
      </c>
      <c r="BM10" s="18">
        <f>+'1 кун-банк'!AM9</f>
        <v>30</v>
      </c>
      <c r="BN10" s="28">
        <f>+'1 кун-банк'!AN9</f>
        <v>429.8000000000002</v>
      </c>
      <c r="BO10" s="19">
        <v>97</v>
      </c>
      <c r="BP10" s="18">
        <v>8037.359999999997</v>
      </c>
      <c r="BQ10" s="227">
        <f t="shared" si="13"/>
        <v>82.85938144329894</v>
      </c>
      <c r="BR10" s="18">
        <f>+'1 кун-банк'!AO9</f>
        <v>3</v>
      </c>
      <c r="BS10" s="28">
        <f>+'1 кун-банк'!AP9</f>
        <v>488.8699999999999</v>
      </c>
      <c r="BT10" s="19">
        <v>177</v>
      </c>
      <c r="BU10" s="18">
        <v>3319.1700000000005</v>
      </c>
      <c r="BV10" s="227">
        <f t="shared" si="14"/>
        <v>18.752372881355935</v>
      </c>
      <c r="BW10" s="18">
        <f>+'1 кун-банк'!AQ9+'1 кун-банк'!G9+'1 кун-банк'!I9+'1 кун-банк'!S9</f>
        <v>6</v>
      </c>
      <c r="BX10" s="83">
        <f>+'1 кун-банк'!AR9+'1 кун-банк'!H9+'1 кун-банк'!J9+'1 кун-банк'!T9</f>
        <v>450</v>
      </c>
    </row>
    <row r="11" spans="1:76" s="16" customFormat="1" ht="42.75" customHeight="1">
      <c r="A11" s="125">
        <v>4</v>
      </c>
      <c r="B11" s="126" t="s">
        <v>22</v>
      </c>
      <c r="C11" s="95">
        <f t="shared" si="15"/>
        <v>7606</v>
      </c>
      <c r="D11" s="17">
        <f t="shared" si="16"/>
        <v>123222.58899999998</v>
      </c>
      <c r="E11" s="17">
        <f t="shared" si="17"/>
        <v>679</v>
      </c>
      <c r="F11" s="96">
        <f t="shared" si="18"/>
        <v>9385.460000000001</v>
      </c>
      <c r="G11" s="91">
        <v>690</v>
      </c>
      <c r="H11" s="18">
        <v>14844.089999999997</v>
      </c>
      <c r="I11" s="227">
        <f t="shared" si="1"/>
        <v>21.513173913043474</v>
      </c>
      <c r="J11" s="18">
        <f>+'1 кун-банк'!E10</f>
        <v>74</v>
      </c>
      <c r="K11" s="28">
        <f>+'1 кун-банк'!F10</f>
        <v>1529.5299999999988</v>
      </c>
      <c r="L11" s="19">
        <v>82</v>
      </c>
      <c r="M11" s="18">
        <v>1150.27</v>
      </c>
      <c r="N11" s="227">
        <f t="shared" si="2"/>
        <v>14.027682926829268</v>
      </c>
      <c r="O11" s="18">
        <f>+'1 кун-банк'!K10</f>
        <v>5</v>
      </c>
      <c r="P11" s="28">
        <f>+'1 кун-банк'!L10</f>
        <v>129.12</v>
      </c>
      <c r="Q11" s="19">
        <v>631</v>
      </c>
      <c r="R11" s="18">
        <v>5838.753000000001</v>
      </c>
      <c r="S11" s="227">
        <f t="shared" si="3"/>
        <v>9.253174326465928</v>
      </c>
      <c r="T11" s="18">
        <f>+'1 кун-банк'!M10</f>
        <v>98</v>
      </c>
      <c r="U11" s="28">
        <f>+'1 кун-банк'!N10</f>
        <v>954.9900000000007</v>
      </c>
      <c r="V11" s="19">
        <v>147</v>
      </c>
      <c r="W11" s="18">
        <v>2771.0399999999986</v>
      </c>
      <c r="X11" s="227">
        <f t="shared" si="4"/>
        <v>18.85061224489795</v>
      </c>
      <c r="Y11" s="18">
        <f>+'1 кун-банк'!O10</f>
        <v>7</v>
      </c>
      <c r="Z11" s="28">
        <f>+'1 кун-банк'!P10</f>
        <v>163.69999999999982</v>
      </c>
      <c r="AA11" s="19">
        <v>124</v>
      </c>
      <c r="AB11" s="18">
        <v>2710.25</v>
      </c>
      <c r="AC11" s="227">
        <f t="shared" si="5"/>
        <v>21.856854838709676</v>
      </c>
      <c r="AD11" s="18">
        <f>+'1 кун-банк'!U10</f>
        <v>33</v>
      </c>
      <c r="AE11" s="28">
        <f>+'1 кун-банк'!V10</f>
        <v>225.05000000000018</v>
      </c>
      <c r="AF11" s="19">
        <v>914</v>
      </c>
      <c r="AG11" s="18">
        <v>10726.88</v>
      </c>
      <c r="AH11" s="227">
        <f t="shared" si="6"/>
        <v>11.736192560175054</v>
      </c>
      <c r="AI11" s="18">
        <f>+'1 кун-банк'!W10</f>
        <v>93</v>
      </c>
      <c r="AJ11" s="28">
        <f>+'1 кун-банк'!X10</f>
        <v>827.3299999999999</v>
      </c>
      <c r="AK11" s="19">
        <v>439</v>
      </c>
      <c r="AL11" s="18">
        <v>9862.79</v>
      </c>
      <c r="AM11" s="227">
        <f t="shared" si="7"/>
        <v>22.466492027334855</v>
      </c>
      <c r="AN11" s="18">
        <f>+'1 кун-банк'!Y10</f>
        <v>49</v>
      </c>
      <c r="AO11" s="28">
        <f>+'1 кун-банк'!Z10</f>
        <v>1156</v>
      </c>
      <c r="AP11" s="19">
        <v>1816</v>
      </c>
      <c r="AQ11" s="18">
        <v>34230.325</v>
      </c>
      <c r="AR11" s="227">
        <f t="shared" si="8"/>
        <v>18.849297907488985</v>
      </c>
      <c r="AS11" s="18">
        <f>+'1 кун-банк'!AA10</f>
        <v>113</v>
      </c>
      <c r="AT11" s="28">
        <f>+'1 кун-банк'!AB10</f>
        <v>2174.100000000002</v>
      </c>
      <c r="AU11" s="19">
        <v>132</v>
      </c>
      <c r="AV11" s="18">
        <v>2586.0599999999995</v>
      </c>
      <c r="AW11" s="227">
        <f t="shared" si="9"/>
        <v>19.59136363636363</v>
      </c>
      <c r="AX11" s="18">
        <f>+'1 кун-банк'!AC10+'1 кун-банк'!AE10+'1 кун-банк'!AG10</f>
        <v>6</v>
      </c>
      <c r="AY11" s="28">
        <f>+'1 кун-банк'!AD10+'1 кун-банк'!AF10+'1 кун-банк'!AH10</f>
        <v>0.8499999999999943</v>
      </c>
      <c r="AZ11" s="19">
        <v>617</v>
      </c>
      <c r="BA11" s="18">
        <v>14823.156999999988</v>
      </c>
      <c r="BB11" s="227">
        <f t="shared" si="10"/>
        <v>24.02456564019447</v>
      </c>
      <c r="BC11" s="18">
        <f>+'1 кун-банк'!Q10+'1 кун-банк'!AI10</f>
        <v>68</v>
      </c>
      <c r="BD11" s="28">
        <f>+'1 кун-банк'!R10+'1 кун-банк'!AJ10</f>
        <v>1017.8199999999997</v>
      </c>
      <c r="BE11" s="19">
        <v>1866</v>
      </c>
      <c r="BF11" s="18">
        <v>12562.933999999996</v>
      </c>
      <c r="BG11" s="227">
        <f t="shared" si="11"/>
        <v>6.732547695605571</v>
      </c>
      <c r="BH11" s="18">
        <f>+'1 кун-банк'!AK10</f>
        <v>129</v>
      </c>
      <c r="BI11" s="28">
        <f>+'1 кун-банк'!AL10</f>
        <v>931.4699999999993</v>
      </c>
      <c r="BJ11" s="19">
        <v>1</v>
      </c>
      <c r="BK11" s="18">
        <v>28</v>
      </c>
      <c r="BL11" s="227"/>
      <c r="BM11" s="18">
        <f>+'1 кун-банк'!AM10</f>
        <v>0</v>
      </c>
      <c r="BN11" s="28">
        <f>+'1 кун-банк'!AN10</f>
        <v>0</v>
      </c>
      <c r="BO11" s="19">
        <v>127</v>
      </c>
      <c r="BP11" s="18">
        <v>9544.970000000001</v>
      </c>
      <c r="BQ11" s="227">
        <f t="shared" si="13"/>
        <v>75.15724409448819</v>
      </c>
      <c r="BR11" s="18">
        <f>+'1 кун-банк'!AO10</f>
        <v>3</v>
      </c>
      <c r="BS11" s="28">
        <f>+'1 кун-банк'!AP10</f>
        <v>255.5</v>
      </c>
      <c r="BT11" s="19">
        <v>20</v>
      </c>
      <c r="BU11" s="18">
        <v>1543.0700000000002</v>
      </c>
      <c r="BV11" s="227">
        <f t="shared" si="14"/>
        <v>77.15350000000001</v>
      </c>
      <c r="BW11" s="18">
        <f>+'1 кун-банк'!AQ10+'1 кун-банк'!G10+'1 кун-банк'!I10+'1 кун-банк'!S10</f>
        <v>1</v>
      </c>
      <c r="BX11" s="83">
        <f>+'1 кун-банк'!AR10+'1 кун-банк'!H10+'1 кун-банк'!J10+'1 кун-банк'!T10</f>
        <v>20</v>
      </c>
    </row>
    <row r="12" spans="1:76" s="16" customFormat="1" ht="42.75" customHeight="1">
      <c r="A12" s="125">
        <v>5</v>
      </c>
      <c r="B12" s="126" t="s">
        <v>50</v>
      </c>
      <c r="C12" s="95">
        <f t="shared" si="15"/>
        <v>22536</v>
      </c>
      <c r="D12" s="17">
        <f t="shared" si="16"/>
        <v>391412.5677</v>
      </c>
      <c r="E12" s="17">
        <f t="shared" si="17"/>
        <v>1925</v>
      </c>
      <c r="F12" s="96">
        <f t="shared" si="18"/>
        <v>24787.01000000001</v>
      </c>
      <c r="G12" s="91">
        <v>1858</v>
      </c>
      <c r="H12" s="18">
        <v>43903.6825</v>
      </c>
      <c r="I12" s="227">
        <f t="shared" si="1"/>
        <v>23.629538482238967</v>
      </c>
      <c r="J12" s="18">
        <f>+'1 кун-банк'!E11</f>
        <v>161</v>
      </c>
      <c r="K12" s="28">
        <f>+'1 кун-банк'!F11</f>
        <v>3285.3600000000006</v>
      </c>
      <c r="L12" s="19">
        <v>408</v>
      </c>
      <c r="M12" s="18">
        <v>4595.699999999999</v>
      </c>
      <c r="N12" s="227">
        <f t="shared" si="2"/>
        <v>11.263970588235292</v>
      </c>
      <c r="O12" s="18">
        <f>+'1 кун-банк'!K11</f>
        <v>45</v>
      </c>
      <c r="P12" s="28">
        <f>+'1 кун-банк'!L11</f>
        <v>427.48</v>
      </c>
      <c r="Q12" s="19">
        <v>1109</v>
      </c>
      <c r="R12" s="18">
        <v>12883.619999999999</v>
      </c>
      <c r="S12" s="227">
        <f t="shared" si="3"/>
        <v>11.617330928764652</v>
      </c>
      <c r="T12" s="18">
        <f>+'1 кун-банк'!M11</f>
        <v>117</v>
      </c>
      <c r="U12" s="28">
        <f>+'1 кун-банк'!N11</f>
        <v>1363.42</v>
      </c>
      <c r="V12" s="19">
        <v>406</v>
      </c>
      <c r="W12" s="18">
        <v>8858.8</v>
      </c>
      <c r="X12" s="227">
        <f t="shared" si="4"/>
        <v>21.819704433497535</v>
      </c>
      <c r="Y12" s="18">
        <f>+'1 кун-банк'!O11</f>
        <v>33</v>
      </c>
      <c r="Z12" s="28">
        <f>+'1 кун-банк'!P11</f>
        <v>616.46</v>
      </c>
      <c r="AA12" s="19">
        <v>200</v>
      </c>
      <c r="AB12" s="18">
        <v>6104.126</v>
      </c>
      <c r="AC12" s="227">
        <f t="shared" si="5"/>
        <v>30.52063</v>
      </c>
      <c r="AD12" s="18">
        <f>+'1 кун-банк'!U11</f>
        <v>12</v>
      </c>
      <c r="AE12" s="28">
        <f>+'1 кун-банк'!V11</f>
        <v>417.24000000000024</v>
      </c>
      <c r="AF12" s="19">
        <v>2455</v>
      </c>
      <c r="AG12" s="18">
        <v>26207.91</v>
      </c>
      <c r="AH12" s="227">
        <f t="shared" si="6"/>
        <v>10.675319755600814</v>
      </c>
      <c r="AI12" s="18">
        <f>+'1 кун-банк'!W11</f>
        <v>222</v>
      </c>
      <c r="AJ12" s="28">
        <f>+'1 кун-банк'!X11</f>
        <v>1145.9500000000007</v>
      </c>
      <c r="AK12" s="19">
        <v>1237</v>
      </c>
      <c r="AL12" s="18">
        <v>29557.298000000006</v>
      </c>
      <c r="AM12" s="227">
        <f t="shared" si="7"/>
        <v>23.89433953112369</v>
      </c>
      <c r="AN12" s="18">
        <f>+'1 кун-банк'!Y11</f>
        <v>89</v>
      </c>
      <c r="AO12" s="28">
        <f>+'1 кун-банк'!Z11</f>
        <v>2073.5699999999997</v>
      </c>
      <c r="AP12" s="19">
        <v>4807</v>
      </c>
      <c r="AQ12" s="18">
        <v>94581.29900000001</v>
      </c>
      <c r="AR12" s="227">
        <f t="shared" si="8"/>
        <v>19.675743499063866</v>
      </c>
      <c r="AS12" s="18">
        <f>+'1 кун-банк'!AA11</f>
        <v>299</v>
      </c>
      <c r="AT12" s="28">
        <f>+'1 кун-банк'!AB11</f>
        <v>5788.300000000003</v>
      </c>
      <c r="AU12" s="19">
        <v>1853</v>
      </c>
      <c r="AV12" s="18">
        <v>33162.36</v>
      </c>
      <c r="AW12" s="227">
        <f t="shared" si="9"/>
        <v>17.896578521316783</v>
      </c>
      <c r="AX12" s="18">
        <f>+'1 кун-банк'!AC11+'1 кун-банк'!AE11+'1 кун-банк'!AG11</f>
        <v>106</v>
      </c>
      <c r="AY12" s="28">
        <f>+'1 кун-банк'!AD11+'1 кун-банк'!AF11+'1 кун-банк'!AH11</f>
        <v>1501.5400000000013</v>
      </c>
      <c r="AZ12" s="19">
        <v>1990</v>
      </c>
      <c r="BA12" s="18">
        <v>40926.59000000001</v>
      </c>
      <c r="BB12" s="227">
        <f t="shared" si="10"/>
        <v>20.56612562814071</v>
      </c>
      <c r="BC12" s="18">
        <f>+'1 кун-банк'!Q11+'1 кун-банк'!AI11</f>
        <v>333</v>
      </c>
      <c r="BD12" s="28">
        <f>+'1 кун-банк'!R11+'1 кун-банк'!AJ11</f>
        <v>2950.2299999999996</v>
      </c>
      <c r="BE12" s="19">
        <v>5069</v>
      </c>
      <c r="BF12" s="18">
        <v>52249.11100000001</v>
      </c>
      <c r="BG12" s="227">
        <f t="shared" si="11"/>
        <v>10.307577628723616</v>
      </c>
      <c r="BH12" s="18">
        <f>+'1 кун-банк'!AK11</f>
        <v>427</v>
      </c>
      <c r="BI12" s="28">
        <f>+'1 кун-банк'!AL11</f>
        <v>3191.6600000000035</v>
      </c>
      <c r="BJ12" s="19">
        <v>142</v>
      </c>
      <c r="BK12" s="18">
        <v>1875.8332</v>
      </c>
      <c r="BL12" s="227">
        <f t="shared" si="12"/>
        <v>13.210092957746479</v>
      </c>
      <c r="BM12" s="18">
        <f>+'1 кун-банк'!AM11</f>
        <v>7</v>
      </c>
      <c r="BN12" s="28">
        <f>+'1 кун-банк'!AN11</f>
        <v>68.3900000000001</v>
      </c>
      <c r="BO12" s="19">
        <v>257</v>
      </c>
      <c r="BP12" s="18">
        <v>23250.259999999973</v>
      </c>
      <c r="BQ12" s="227">
        <f t="shared" si="13"/>
        <v>90.46793774319056</v>
      </c>
      <c r="BR12" s="18">
        <f>+'1 кун-банк'!AO11</f>
        <v>14</v>
      </c>
      <c r="BS12" s="28">
        <f>+'1 кун-банк'!AP11</f>
        <v>1265.880000000001</v>
      </c>
      <c r="BT12" s="19">
        <v>745</v>
      </c>
      <c r="BU12" s="18">
        <v>13255.977999999997</v>
      </c>
      <c r="BV12" s="227">
        <f t="shared" si="14"/>
        <v>17.79325906040268</v>
      </c>
      <c r="BW12" s="18">
        <f>+'1 кун-банк'!AQ11+'1 кун-банк'!G11+'1 кун-банк'!I11+'1 кун-банк'!S11</f>
        <v>60</v>
      </c>
      <c r="BX12" s="83">
        <f>+'1 кун-банк'!AR11+'1 кун-банк'!H11+'1 кун-банк'!J11+'1 кун-банк'!T11</f>
        <v>691.5299999999988</v>
      </c>
    </row>
    <row r="13" spans="1:76" s="16" customFormat="1" ht="42.75" customHeight="1">
      <c r="A13" s="125">
        <v>6</v>
      </c>
      <c r="B13" s="126" t="s">
        <v>39</v>
      </c>
      <c r="C13" s="95">
        <f t="shared" si="15"/>
        <v>325</v>
      </c>
      <c r="D13" s="17">
        <f t="shared" si="16"/>
        <v>7841.600000000001</v>
      </c>
      <c r="E13" s="17">
        <f t="shared" si="17"/>
        <v>1</v>
      </c>
      <c r="F13" s="96">
        <f t="shared" si="18"/>
        <v>200</v>
      </c>
      <c r="G13" s="91">
        <v>97</v>
      </c>
      <c r="H13" s="18">
        <v>2491.570000000001</v>
      </c>
      <c r="I13" s="227">
        <f t="shared" si="1"/>
        <v>25.686288659793824</v>
      </c>
      <c r="J13" s="18">
        <f>+'1 кун-банк'!E12</f>
        <v>0</v>
      </c>
      <c r="K13" s="28">
        <f>+'1 кун-банк'!F12</f>
        <v>0</v>
      </c>
      <c r="L13" s="19">
        <v>5</v>
      </c>
      <c r="M13" s="18">
        <v>128.8</v>
      </c>
      <c r="N13" s="227">
        <f t="shared" si="2"/>
        <v>25.76</v>
      </c>
      <c r="O13" s="18">
        <f>+'1 кун-банк'!K12</f>
        <v>0</v>
      </c>
      <c r="P13" s="28">
        <f>+'1 кун-банк'!L12</f>
        <v>0</v>
      </c>
      <c r="Q13" s="19">
        <v>21</v>
      </c>
      <c r="R13" s="18">
        <v>538.46</v>
      </c>
      <c r="S13" s="227">
        <f t="shared" si="3"/>
        <v>25.64095238095238</v>
      </c>
      <c r="T13" s="18">
        <f>+'1 кун-банк'!M12</f>
        <v>0</v>
      </c>
      <c r="U13" s="28">
        <f>+'1 кун-банк'!N12</f>
        <v>0</v>
      </c>
      <c r="V13" s="19">
        <v>5</v>
      </c>
      <c r="W13" s="18">
        <v>124</v>
      </c>
      <c r="X13" s="227">
        <f t="shared" si="4"/>
        <v>24.8</v>
      </c>
      <c r="Y13" s="18">
        <f>+'1 кун-банк'!O12</f>
        <v>0</v>
      </c>
      <c r="Z13" s="28">
        <f>+'1 кун-банк'!P12</f>
        <v>0</v>
      </c>
      <c r="AA13" s="19">
        <v>0</v>
      </c>
      <c r="AB13" s="18">
        <v>0</v>
      </c>
      <c r="AC13" s="227"/>
      <c r="AD13" s="18">
        <f>+'1 кун-банк'!U12</f>
        <v>0</v>
      </c>
      <c r="AE13" s="28">
        <f>+'1 кун-банк'!V12</f>
        <v>0</v>
      </c>
      <c r="AF13" s="19">
        <v>7</v>
      </c>
      <c r="AG13" s="18">
        <v>339</v>
      </c>
      <c r="AH13" s="227">
        <f t="shared" si="6"/>
        <v>48.42857142857143</v>
      </c>
      <c r="AI13" s="18">
        <f>+'1 кун-банк'!W12</f>
        <v>0</v>
      </c>
      <c r="AJ13" s="28">
        <f>+'1 кун-банк'!X12</f>
        <v>0</v>
      </c>
      <c r="AK13" s="19">
        <v>2</v>
      </c>
      <c r="AL13" s="18">
        <v>35</v>
      </c>
      <c r="AM13" s="227">
        <f t="shared" si="7"/>
        <v>17.5</v>
      </c>
      <c r="AN13" s="18">
        <f>+'1 кун-банк'!Y12</f>
        <v>0</v>
      </c>
      <c r="AO13" s="28">
        <f>+'1 кун-банк'!Z12</f>
        <v>0</v>
      </c>
      <c r="AP13" s="19">
        <v>16</v>
      </c>
      <c r="AQ13" s="18">
        <v>500.6400000000001</v>
      </c>
      <c r="AR13" s="227">
        <f t="shared" si="8"/>
        <v>31.290000000000006</v>
      </c>
      <c r="AS13" s="18">
        <f>+'1 кун-банк'!AA12</f>
        <v>0</v>
      </c>
      <c r="AT13" s="28">
        <f>+'1 кун-банк'!AB12</f>
        <v>0</v>
      </c>
      <c r="AU13" s="19">
        <v>3</v>
      </c>
      <c r="AV13" s="18">
        <v>72.5</v>
      </c>
      <c r="AW13" s="227">
        <f t="shared" si="9"/>
        <v>24.166666666666668</v>
      </c>
      <c r="AX13" s="18">
        <f>+'1 кун-банк'!AC12+'1 кун-банк'!AE12+'1 кун-банк'!AG12</f>
        <v>0</v>
      </c>
      <c r="AY13" s="28">
        <f>+'1 кун-банк'!AD12+'1 кун-банк'!AF12+'1 кун-банк'!AH12</f>
        <v>0</v>
      </c>
      <c r="AZ13" s="19">
        <v>16</v>
      </c>
      <c r="BA13" s="18">
        <v>2057.65</v>
      </c>
      <c r="BB13" s="227">
        <f t="shared" si="10"/>
        <v>128.603125</v>
      </c>
      <c r="BC13" s="18">
        <f>+'1 кун-банк'!Q12+'1 кун-банк'!AI12</f>
        <v>1</v>
      </c>
      <c r="BD13" s="28">
        <f>+'1 кун-банк'!R12+'1 кун-банк'!AJ12</f>
        <v>200</v>
      </c>
      <c r="BE13" s="19">
        <v>143</v>
      </c>
      <c r="BF13" s="18">
        <v>825.5700000000005</v>
      </c>
      <c r="BG13" s="227">
        <f t="shared" si="11"/>
        <v>5.773216783216787</v>
      </c>
      <c r="BH13" s="18">
        <f>+'1 кун-банк'!AK12</f>
        <v>0</v>
      </c>
      <c r="BI13" s="28">
        <f>+'1 кун-банк'!AL12</f>
        <v>0</v>
      </c>
      <c r="BJ13" s="19">
        <v>1</v>
      </c>
      <c r="BK13" s="18">
        <v>25</v>
      </c>
      <c r="BL13" s="227">
        <f t="shared" si="12"/>
        <v>25</v>
      </c>
      <c r="BM13" s="18">
        <f>+'1 кун-банк'!AM12</f>
        <v>0</v>
      </c>
      <c r="BN13" s="28">
        <f>+'1 кун-банк'!AN12</f>
        <v>0</v>
      </c>
      <c r="BO13" s="19">
        <v>7</v>
      </c>
      <c r="BP13" s="18">
        <v>351.40999999999985</v>
      </c>
      <c r="BQ13" s="227">
        <f t="shared" si="13"/>
        <v>50.20142857142855</v>
      </c>
      <c r="BR13" s="18">
        <f>+'1 кун-банк'!AO12</f>
        <v>0</v>
      </c>
      <c r="BS13" s="28">
        <f>+'1 кун-банк'!AP12</f>
        <v>0</v>
      </c>
      <c r="BT13" s="19">
        <v>2</v>
      </c>
      <c r="BU13" s="18">
        <v>352</v>
      </c>
      <c r="BV13" s="227">
        <f t="shared" si="14"/>
        <v>176</v>
      </c>
      <c r="BW13" s="18">
        <f>+'1 кун-банк'!AQ12+'1 кун-банк'!G12+'1 кун-банк'!I12+'1 кун-банк'!S12</f>
        <v>0</v>
      </c>
      <c r="BX13" s="83">
        <f>+'1 кун-банк'!AR12+'1 кун-банк'!H12+'1 кун-банк'!J12+'1 кун-банк'!T12</f>
        <v>0</v>
      </c>
    </row>
    <row r="14" spans="1:76" s="16" customFormat="1" ht="42.75" customHeight="1">
      <c r="A14" s="125">
        <v>7</v>
      </c>
      <c r="B14" s="126" t="s">
        <v>40</v>
      </c>
      <c r="C14" s="95">
        <f t="shared" si="15"/>
        <v>4388</v>
      </c>
      <c r="D14" s="17">
        <f t="shared" si="16"/>
        <v>84975.42450000002</v>
      </c>
      <c r="E14" s="17">
        <f t="shared" si="17"/>
        <v>458</v>
      </c>
      <c r="F14" s="96">
        <f t="shared" si="18"/>
        <v>7094.210000000003</v>
      </c>
      <c r="G14" s="91">
        <v>730</v>
      </c>
      <c r="H14" s="18">
        <v>16336.058</v>
      </c>
      <c r="I14" s="227">
        <f t="shared" si="1"/>
        <v>22.378161643835618</v>
      </c>
      <c r="J14" s="18">
        <f>+'1 кун-банк'!E13</f>
        <v>93</v>
      </c>
      <c r="K14" s="28">
        <f>+'1 кун-банк'!F13</f>
        <v>1928.6499999999996</v>
      </c>
      <c r="L14" s="19">
        <v>51</v>
      </c>
      <c r="M14" s="18">
        <v>987.11</v>
      </c>
      <c r="N14" s="227">
        <f t="shared" si="2"/>
        <v>19.355098039215687</v>
      </c>
      <c r="O14" s="18">
        <f>+'1 кун-банк'!K13</f>
        <v>10</v>
      </c>
      <c r="P14" s="28">
        <f>+'1 кун-банк'!L13</f>
        <v>74.72000000000003</v>
      </c>
      <c r="Q14" s="19">
        <v>172</v>
      </c>
      <c r="R14" s="18">
        <v>2324.109999999999</v>
      </c>
      <c r="S14" s="227">
        <f t="shared" si="3"/>
        <v>13.51226744186046</v>
      </c>
      <c r="T14" s="18">
        <f>+'1 кун-банк'!M13</f>
        <v>46</v>
      </c>
      <c r="U14" s="28">
        <f>+'1 кун-банк'!N13</f>
        <v>814.12</v>
      </c>
      <c r="V14" s="19">
        <v>115</v>
      </c>
      <c r="W14" s="18">
        <v>2095.41</v>
      </c>
      <c r="X14" s="227">
        <f t="shared" si="4"/>
        <v>18.22095652173913</v>
      </c>
      <c r="Y14" s="18">
        <f>+'1 кун-банк'!O13</f>
        <v>11</v>
      </c>
      <c r="Z14" s="28">
        <f>+'1 кун-банк'!P13</f>
        <v>177.8800000000001</v>
      </c>
      <c r="AA14" s="19">
        <v>37</v>
      </c>
      <c r="AB14" s="18">
        <v>1323.35</v>
      </c>
      <c r="AC14" s="227">
        <f t="shared" si="5"/>
        <v>35.766216216216215</v>
      </c>
      <c r="AD14" s="18">
        <f>+'1 кун-банк'!U13</f>
        <v>2</v>
      </c>
      <c r="AE14" s="28">
        <f>+'1 кун-банк'!V13</f>
        <v>39.55000000000007</v>
      </c>
      <c r="AF14" s="19">
        <v>551</v>
      </c>
      <c r="AG14" s="18">
        <v>8659.29</v>
      </c>
      <c r="AH14" s="227">
        <f t="shared" si="6"/>
        <v>15.71558983666062</v>
      </c>
      <c r="AI14" s="18">
        <f>+'1 кун-банк'!W13</f>
        <v>49</v>
      </c>
      <c r="AJ14" s="28">
        <f>+'1 кун-банк'!X13</f>
        <v>381.0500000000002</v>
      </c>
      <c r="AK14" s="19">
        <v>271</v>
      </c>
      <c r="AL14" s="18">
        <v>6913.55</v>
      </c>
      <c r="AM14" s="227">
        <f t="shared" si="7"/>
        <v>25.511254612546125</v>
      </c>
      <c r="AN14" s="18">
        <f>+'1 кун-банк'!Y13</f>
        <v>21</v>
      </c>
      <c r="AO14" s="28">
        <f>+'1 кун-банк'!Z13</f>
        <v>455.1400000000003</v>
      </c>
      <c r="AP14" s="19">
        <v>583</v>
      </c>
      <c r="AQ14" s="18">
        <v>12320.160000000002</v>
      </c>
      <c r="AR14" s="227">
        <f t="shared" si="8"/>
        <v>21.13234991423671</v>
      </c>
      <c r="AS14" s="18">
        <f>+'1 кун-банк'!AA13</f>
        <v>40</v>
      </c>
      <c r="AT14" s="28">
        <f>+'1 кун-банк'!AB13</f>
        <v>791.6400000000012</v>
      </c>
      <c r="AU14" s="19">
        <v>164</v>
      </c>
      <c r="AV14" s="18">
        <v>2684.68</v>
      </c>
      <c r="AW14" s="227">
        <f t="shared" si="9"/>
        <v>16.369999999999997</v>
      </c>
      <c r="AX14" s="18">
        <f>+'1 кун-банк'!AC13+'1 кун-банк'!AE13+'1 кун-банк'!AG13</f>
        <v>12</v>
      </c>
      <c r="AY14" s="28">
        <f>+'1 кун-банк'!AD13+'1 кун-банк'!AF13+'1 кун-банк'!AH13</f>
        <v>167.27000000000004</v>
      </c>
      <c r="AZ14" s="19">
        <v>485</v>
      </c>
      <c r="BA14" s="18">
        <v>13771.468</v>
      </c>
      <c r="BB14" s="227">
        <f t="shared" si="10"/>
        <v>28.3947793814433</v>
      </c>
      <c r="BC14" s="18">
        <f>+'1 кун-банк'!Q13+'1 кун-банк'!AI13</f>
        <v>63</v>
      </c>
      <c r="BD14" s="28">
        <f>+'1 кун-банк'!R13+'1 кун-банк'!AJ13</f>
        <v>998.6400000000003</v>
      </c>
      <c r="BE14" s="19">
        <v>870</v>
      </c>
      <c r="BF14" s="18">
        <v>9221.008500000004</v>
      </c>
      <c r="BG14" s="227">
        <f t="shared" si="11"/>
        <v>10.59886034482759</v>
      </c>
      <c r="BH14" s="18">
        <f>+'1 кун-банк'!AK13</f>
        <v>73</v>
      </c>
      <c r="BI14" s="28">
        <f>+'1 кун-банк'!AL13</f>
        <v>706.25</v>
      </c>
      <c r="BJ14" s="19">
        <v>60</v>
      </c>
      <c r="BK14" s="18">
        <v>587.6300000000001</v>
      </c>
      <c r="BL14" s="227">
        <f t="shared" si="12"/>
        <v>9.793833333333335</v>
      </c>
      <c r="BM14" s="18">
        <f>+'1 кун-банк'!AM13</f>
        <v>11</v>
      </c>
      <c r="BN14" s="28">
        <f>+'1 кун-банк'!AN13</f>
        <v>47.170000000000016</v>
      </c>
      <c r="BO14" s="19">
        <v>71</v>
      </c>
      <c r="BP14" s="18">
        <v>3458.110000000001</v>
      </c>
      <c r="BQ14" s="227">
        <f t="shared" si="13"/>
        <v>48.70577464788734</v>
      </c>
      <c r="BR14" s="18">
        <f>+'1 кун-банк'!AO13</f>
        <v>3</v>
      </c>
      <c r="BS14" s="28">
        <f>+'1 кун-банк'!AP13</f>
        <v>251</v>
      </c>
      <c r="BT14" s="19">
        <v>228</v>
      </c>
      <c r="BU14" s="18">
        <v>4293.490000000002</v>
      </c>
      <c r="BV14" s="227">
        <f t="shared" si="14"/>
        <v>18.831096491228077</v>
      </c>
      <c r="BW14" s="18">
        <f>+'1 кун-банк'!AQ13+'1 кун-банк'!G13+'1 кун-банк'!I13+'1 кун-банк'!S13</f>
        <v>24</v>
      </c>
      <c r="BX14" s="83">
        <f>+'1 кун-банк'!AR13+'1 кун-банк'!H13+'1 кун-банк'!J13+'1 кун-банк'!T13</f>
        <v>261.1300000000002</v>
      </c>
    </row>
    <row r="15" spans="1:76" s="16" customFormat="1" ht="42.75" customHeight="1">
      <c r="A15" s="125">
        <v>8</v>
      </c>
      <c r="B15" s="126" t="s">
        <v>41</v>
      </c>
      <c r="C15" s="95">
        <f t="shared" si="15"/>
        <v>1619</v>
      </c>
      <c r="D15" s="17">
        <f t="shared" si="16"/>
        <v>32709.9154</v>
      </c>
      <c r="E15" s="17">
        <f t="shared" si="17"/>
        <v>210</v>
      </c>
      <c r="F15" s="96">
        <f t="shared" si="18"/>
        <v>2922.2000000000007</v>
      </c>
      <c r="G15" s="91">
        <v>229</v>
      </c>
      <c r="H15" s="18">
        <v>6915.46</v>
      </c>
      <c r="I15" s="227">
        <f t="shared" si="1"/>
        <v>30.198515283842795</v>
      </c>
      <c r="J15" s="18">
        <f>+'1 кун-банк'!E14</f>
        <v>33</v>
      </c>
      <c r="K15" s="28">
        <f>+'1 кун-банк'!F14</f>
        <v>618.2700000000004</v>
      </c>
      <c r="L15" s="19">
        <v>17</v>
      </c>
      <c r="M15" s="18">
        <v>352.5</v>
      </c>
      <c r="N15" s="227">
        <f t="shared" si="2"/>
        <v>20.735294117647058</v>
      </c>
      <c r="O15" s="18">
        <f>+'1 кун-банк'!K14</f>
        <v>3</v>
      </c>
      <c r="P15" s="28">
        <f>+'1 кун-банк'!L14</f>
        <v>8.100000000000023</v>
      </c>
      <c r="Q15" s="19">
        <v>128</v>
      </c>
      <c r="R15" s="18">
        <v>2449.374999999998</v>
      </c>
      <c r="S15" s="227">
        <f t="shared" si="3"/>
        <v>19.135742187499986</v>
      </c>
      <c r="T15" s="18">
        <f>+'1 кун-банк'!M14</f>
        <v>13</v>
      </c>
      <c r="U15" s="28">
        <f>+'1 кун-банк'!N14</f>
        <v>201.18000000000006</v>
      </c>
      <c r="V15" s="19">
        <v>28</v>
      </c>
      <c r="W15" s="18">
        <v>660.27</v>
      </c>
      <c r="X15" s="227">
        <f t="shared" si="4"/>
        <v>23.581071428571427</v>
      </c>
      <c r="Y15" s="18">
        <f>+'1 кун-банк'!O14</f>
        <v>4</v>
      </c>
      <c r="Z15" s="28">
        <f>+'1 кун-банк'!P14</f>
        <v>33.370000000000005</v>
      </c>
      <c r="AA15" s="19">
        <v>11</v>
      </c>
      <c r="AB15" s="18">
        <v>281.57</v>
      </c>
      <c r="AC15" s="227">
        <f t="shared" si="5"/>
        <v>25.597272727272728</v>
      </c>
      <c r="AD15" s="18">
        <f>+'1 кун-банк'!U14</f>
        <v>0</v>
      </c>
      <c r="AE15" s="28">
        <f>+'1 кун-банк'!V14</f>
        <v>0</v>
      </c>
      <c r="AF15" s="19">
        <v>217</v>
      </c>
      <c r="AG15" s="18">
        <v>3168.23</v>
      </c>
      <c r="AH15" s="227">
        <f t="shared" si="6"/>
        <v>14.600138248847927</v>
      </c>
      <c r="AI15" s="18">
        <f>+'1 кун-банк'!W14</f>
        <v>30</v>
      </c>
      <c r="AJ15" s="28">
        <f>+'1 кун-банк'!X14</f>
        <v>183.75</v>
      </c>
      <c r="AK15" s="19">
        <v>72</v>
      </c>
      <c r="AL15" s="18">
        <v>1861.69</v>
      </c>
      <c r="AM15" s="227">
        <f t="shared" si="7"/>
        <v>25.856805555555557</v>
      </c>
      <c r="AN15" s="18">
        <f>+'1 кун-банк'!Y14</f>
        <v>4</v>
      </c>
      <c r="AO15" s="28">
        <f>+'1 кун-банк'!Z14</f>
        <v>113.55000000000018</v>
      </c>
      <c r="AP15" s="19">
        <v>178</v>
      </c>
      <c r="AQ15" s="18">
        <v>4687.258399999999</v>
      </c>
      <c r="AR15" s="227">
        <f t="shared" si="8"/>
        <v>26.332912359550555</v>
      </c>
      <c r="AS15" s="18">
        <f>+'1 кун-банк'!AA14</f>
        <v>9</v>
      </c>
      <c r="AT15" s="28">
        <f>+'1 кун-банк'!AB14</f>
        <v>369.5</v>
      </c>
      <c r="AU15" s="19">
        <v>70</v>
      </c>
      <c r="AV15" s="18">
        <v>2191.28</v>
      </c>
      <c r="AW15" s="227">
        <f t="shared" si="9"/>
        <v>31.304000000000002</v>
      </c>
      <c r="AX15" s="18">
        <f>+'1 кун-банк'!AC14+'1 кун-банк'!AE14+'1 кун-банк'!AG14</f>
        <v>8</v>
      </c>
      <c r="AY15" s="28">
        <f>+'1 кун-банк'!AD14+'1 кун-банк'!AF14+'1 кун-банк'!AH14</f>
        <v>212.99999999999994</v>
      </c>
      <c r="AZ15" s="19">
        <v>257</v>
      </c>
      <c r="BA15" s="18">
        <v>3581.18</v>
      </c>
      <c r="BB15" s="227">
        <f t="shared" si="10"/>
        <v>13.934552529182879</v>
      </c>
      <c r="BC15" s="18">
        <f>+'1 кун-банк'!Q14+'1 кун-банк'!AI14</f>
        <v>50</v>
      </c>
      <c r="BD15" s="28">
        <f>+'1 кун-банк'!R14+'1 кун-банк'!AJ14</f>
        <v>399.87999999999965</v>
      </c>
      <c r="BE15" s="19">
        <v>368</v>
      </c>
      <c r="BF15" s="18">
        <v>3629.272</v>
      </c>
      <c r="BG15" s="227">
        <f t="shared" si="11"/>
        <v>9.862152173913044</v>
      </c>
      <c r="BH15" s="18">
        <f>+'1 кун-банк'!AK14</f>
        <v>49</v>
      </c>
      <c r="BI15" s="28">
        <f>+'1 кун-банк'!AL14</f>
        <v>319.6399999999999</v>
      </c>
      <c r="BJ15" s="19">
        <v>17</v>
      </c>
      <c r="BK15" s="18">
        <v>361.7</v>
      </c>
      <c r="BL15" s="227">
        <f t="shared" si="12"/>
        <v>21.276470588235295</v>
      </c>
      <c r="BM15" s="18">
        <f>+'1 кун-банк'!AM14</f>
        <v>2</v>
      </c>
      <c r="BN15" s="28">
        <f>+'1 кун-банк'!AN14</f>
        <v>32</v>
      </c>
      <c r="BO15" s="19">
        <v>24</v>
      </c>
      <c r="BP15" s="18">
        <v>2513.83</v>
      </c>
      <c r="BQ15" s="227">
        <f t="shared" si="13"/>
        <v>104.74291666666666</v>
      </c>
      <c r="BR15" s="18">
        <f>+'1 кун-банк'!AO14</f>
        <v>4</v>
      </c>
      <c r="BS15" s="28">
        <f>+'1 кун-банк'!AP14</f>
        <v>428.6600000000001</v>
      </c>
      <c r="BT15" s="19">
        <v>3</v>
      </c>
      <c r="BU15" s="18">
        <v>56.3</v>
      </c>
      <c r="BV15" s="227"/>
      <c r="BW15" s="18">
        <f>+'1 кун-банк'!AQ14+'1 кун-банк'!G14+'1 кун-банк'!I14+'1 кун-банк'!S14</f>
        <v>1</v>
      </c>
      <c r="BX15" s="83">
        <f>+'1 кун-банк'!AR14+'1 кун-банк'!H14+'1 кун-банк'!J14+'1 кун-банк'!T14</f>
        <v>1.2999999999999972</v>
      </c>
    </row>
    <row r="16" spans="1:76" s="16" customFormat="1" ht="42.75" customHeight="1">
      <c r="A16" s="125">
        <v>9</v>
      </c>
      <c r="B16" s="126" t="s">
        <v>51</v>
      </c>
      <c r="C16" s="95">
        <f t="shared" si="15"/>
        <v>1270</v>
      </c>
      <c r="D16" s="17">
        <f t="shared" si="16"/>
        <v>18308.4</v>
      </c>
      <c r="E16" s="17">
        <f t="shared" si="17"/>
        <v>218</v>
      </c>
      <c r="F16" s="96">
        <f t="shared" si="18"/>
        <v>2496.9000000000005</v>
      </c>
      <c r="G16" s="91">
        <v>139</v>
      </c>
      <c r="H16" s="18">
        <v>2741.6299999999997</v>
      </c>
      <c r="I16" s="227">
        <f t="shared" si="1"/>
        <v>19.723956834532373</v>
      </c>
      <c r="J16" s="18">
        <f>+'1 кун-банк'!E15</f>
        <v>20</v>
      </c>
      <c r="K16" s="28">
        <f>+'1 кун-банк'!F15</f>
        <v>338.15999999999985</v>
      </c>
      <c r="L16" s="19">
        <v>7</v>
      </c>
      <c r="M16" s="18">
        <v>73.8</v>
      </c>
      <c r="N16" s="227">
        <f t="shared" si="2"/>
        <v>10.542857142857143</v>
      </c>
      <c r="O16" s="18">
        <f>+'1 кун-банк'!K15</f>
        <v>3</v>
      </c>
      <c r="P16" s="28">
        <f>+'1 кун-банк'!L15</f>
        <v>30.999999999999996</v>
      </c>
      <c r="Q16" s="19">
        <v>64</v>
      </c>
      <c r="R16" s="18">
        <v>700.47</v>
      </c>
      <c r="S16" s="227">
        <f t="shared" si="3"/>
        <v>10.94484375</v>
      </c>
      <c r="T16" s="18">
        <f>+'1 кун-банк'!M15</f>
        <v>15</v>
      </c>
      <c r="U16" s="28">
        <f>+'1 кун-банк'!N15</f>
        <v>95.73000000000002</v>
      </c>
      <c r="V16" s="19">
        <v>27</v>
      </c>
      <c r="W16" s="18">
        <v>487.42</v>
      </c>
      <c r="X16" s="227">
        <f t="shared" si="4"/>
        <v>18.052592592592593</v>
      </c>
      <c r="Y16" s="18">
        <f>+'1 кун-банк'!O15</f>
        <v>4</v>
      </c>
      <c r="Z16" s="28">
        <f>+'1 кун-банк'!P15</f>
        <v>48.64000000000004</v>
      </c>
      <c r="AA16" s="19">
        <v>0</v>
      </c>
      <c r="AB16" s="18">
        <v>0</v>
      </c>
      <c r="AC16" s="227"/>
      <c r="AD16" s="18">
        <f>+'1 кун-банк'!U15</f>
        <v>0</v>
      </c>
      <c r="AE16" s="28">
        <f>+'1 кун-банк'!V15</f>
        <v>0</v>
      </c>
      <c r="AF16" s="19">
        <v>101</v>
      </c>
      <c r="AG16" s="18">
        <v>1397.38</v>
      </c>
      <c r="AH16" s="227">
        <f t="shared" si="6"/>
        <v>13.835445544554457</v>
      </c>
      <c r="AI16" s="18">
        <f>+'1 кун-банк'!W15</f>
        <v>11</v>
      </c>
      <c r="AJ16" s="28">
        <f>+'1 кун-банк'!X15</f>
        <v>249.49000000000012</v>
      </c>
      <c r="AK16" s="19">
        <v>77</v>
      </c>
      <c r="AL16" s="18">
        <v>849.77</v>
      </c>
      <c r="AM16" s="227">
        <f t="shared" si="7"/>
        <v>11.035974025974026</v>
      </c>
      <c r="AN16" s="18">
        <f>+'1 кун-банк'!Y15</f>
        <v>19</v>
      </c>
      <c r="AO16" s="28">
        <f>+'1 кун-банк'!Z15</f>
        <v>48.02999999999997</v>
      </c>
      <c r="AP16" s="19">
        <v>106</v>
      </c>
      <c r="AQ16" s="18">
        <v>1214.6299999999999</v>
      </c>
      <c r="AR16" s="227">
        <f t="shared" si="8"/>
        <v>11.458773584905659</v>
      </c>
      <c r="AS16" s="18">
        <f>+'1 кун-банк'!AA15</f>
        <v>20</v>
      </c>
      <c r="AT16" s="28">
        <f>+'1 кун-банк'!AB15</f>
        <v>115.79999999999995</v>
      </c>
      <c r="AU16" s="19">
        <v>71</v>
      </c>
      <c r="AV16" s="18">
        <v>606.2</v>
      </c>
      <c r="AW16" s="227">
        <f t="shared" si="9"/>
        <v>8.538028169014085</v>
      </c>
      <c r="AX16" s="18">
        <f>+'1 кун-банк'!AC15+'1 кун-банк'!AE15+'1 кун-банк'!AG15</f>
        <v>16</v>
      </c>
      <c r="AY16" s="28">
        <f>+'1 кун-банк'!AD15+'1 кун-банк'!AF15+'1 кун-банк'!AH15</f>
        <v>110.89000000000006</v>
      </c>
      <c r="AZ16" s="19">
        <v>58</v>
      </c>
      <c r="BA16" s="18">
        <v>1555.3799999999997</v>
      </c>
      <c r="BB16" s="227">
        <f t="shared" si="10"/>
        <v>26.81689655172413</v>
      </c>
      <c r="BC16" s="18">
        <f>+'1 кун-банк'!Q15+'1 кун-банк'!AI15</f>
        <v>21</v>
      </c>
      <c r="BD16" s="28">
        <f>+'1 кун-банк'!R15+'1 кун-банк'!AJ15</f>
        <v>268.2700000000001</v>
      </c>
      <c r="BE16" s="19">
        <v>543</v>
      </c>
      <c r="BF16" s="18">
        <v>5216.27</v>
      </c>
      <c r="BG16" s="227">
        <f t="shared" si="11"/>
        <v>9.606390423572744</v>
      </c>
      <c r="BH16" s="18">
        <f>+'1 кун-банк'!AK15</f>
        <v>71</v>
      </c>
      <c r="BI16" s="28">
        <f>+'1 кун-банк'!AL15</f>
        <v>698.8900000000003</v>
      </c>
      <c r="BJ16" s="19">
        <v>7</v>
      </c>
      <c r="BK16" s="18">
        <v>162.37000000000162</v>
      </c>
      <c r="BL16" s="227">
        <f t="shared" si="12"/>
        <v>23.19571428571452</v>
      </c>
      <c r="BM16" s="18">
        <f>+'1 кун-банк'!AM15</f>
        <v>0</v>
      </c>
      <c r="BN16" s="28">
        <f>+'1 кун-банк'!AN15</f>
        <v>0</v>
      </c>
      <c r="BO16" s="19">
        <v>29</v>
      </c>
      <c r="BP16" s="18">
        <v>3161.9400000000005</v>
      </c>
      <c r="BQ16" s="227">
        <f t="shared" si="13"/>
        <v>109.03241379310347</v>
      </c>
      <c r="BR16" s="18">
        <f>+'1 кун-банк'!AO15</f>
        <v>4</v>
      </c>
      <c r="BS16" s="28">
        <f>+'1 кун-банк'!AP15</f>
        <v>456.0000000000002</v>
      </c>
      <c r="BT16" s="19">
        <v>41</v>
      </c>
      <c r="BU16" s="18">
        <v>141.14</v>
      </c>
      <c r="BV16" s="227">
        <f t="shared" si="14"/>
        <v>3.4424390243902434</v>
      </c>
      <c r="BW16" s="18">
        <f>+'1 кун-банк'!AQ15+'1 кун-банк'!G15+'1 кун-банк'!I15+'1 кун-банк'!S15</f>
        <v>14</v>
      </c>
      <c r="BX16" s="83">
        <f>+'1 кун-банк'!AR15+'1 кун-банк'!H15+'1 кун-банк'!J15+'1 кун-банк'!T15</f>
        <v>35.999999999999986</v>
      </c>
    </row>
    <row r="17" spans="1:76" s="16" customFormat="1" ht="42.75" customHeight="1">
      <c r="A17" s="125">
        <v>10</v>
      </c>
      <c r="B17" s="126" t="s">
        <v>42</v>
      </c>
      <c r="C17" s="95">
        <f t="shared" si="15"/>
        <v>2787</v>
      </c>
      <c r="D17" s="17">
        <f t="shared" si="16"/>
        <v>51770.46299999998</v>
      </c>
      <c r="E17" s="17">
        <f t="shared" si="17"/>
        <v>285</v>
      </c>
      <c r="F17" s="96">
        <f t="shared" si="18"/>
        <v>4159.049999999999</v>
      </c>
      <c r="G17" s="91">
        <v>146</v>
      </c>
      <c r="H17" s="18">
        <v>3752.91</v>
      </c>
      <c r="I17" s="227">
        <f t="shared" si="1"/>
        <v>25.704863013698628</v>
      </c>
      <c r="J17" s="18">
        <f>+'1 кун-банк'!E16</f>
        <v>4</v>
      </c>
      <c r="K17" s="28">
        <f>+'1 кун-банк'!F16</f>
        <v>251</v>
      </c>
      <c r="L17" s="19">
        <v>0</v>
      </c>
      <c r="M17" s="18">
        <v>0</v>
      </c>
      <c r="N17" s="227"/>
      <c r="O17" s="18">
        <f>+'1 кун-банк'!K16</f>
        <v>0</v>
      </c>
      <c r="P17" s="28">
        <f>+'1 кун-банк'!L16</f>
        <v>0</v>
      </c>
      <c r="Q17" s="19">
        <v>185</v>
      </c>
      <c r="R17" s="18">
        <v>1719.0800000000002</v>
      </c>
      <c r="S17" s="227">
        <f t="shared" si="3"/>
        <v>9.292324324324325</v>
      </c>
      <c r="T17" s="18">
        <f>+'1 кун-банк'!M16</f>
        <v>34</v>
      </c>
      <c r="U17" s="28">
        <f>+'1 кун-банк'!N16</f>
        <v>154.88999999999987</v>
      </c>
      <c r="V17" s="19">
        <v>93</v>
      </c>
      <c r="W17" s="18">
        <v>2458.079999999999</v>
      </c>
      <c r="X17" s="227">
        <f t="shared" si="4"/>
        <v>26.430967741935472</v>
      </c>
      <c r="Y17" s="18">
        <f>+'1 кун-банк'!O16</f>
        <v>10</v>
      </c>
      <c r="Z17" s="28">
        <f>+'1 кун-банк'!P16</f>
        <v>220.25000000000023</v>
      </c>
      <c r="AA17" s="19">
        <v>8</v>
      </c>
      <c r="AB17" s="18">
        <v>579.99</v>
      </c>
      <c r="AC17" s="227">
        <f t="shared" si="5"/>
        <v>72.49875</v>
      </c>
      <c r="AD17" s="18">
        <f>+'1 кун-банк'!U16</f>
        <v>1</v>
      </c>
      <c r="AE17" s="28">
        <f>+'1 кун-банк'!V16</f>
        <v>29.99000000000001</v>
      </c>
      <c r="AF17" s="19">
        <v>210</v>
      </c>
      <c r="AG17" s="18">
        <v>3269.949999999996</v>
      </c>
      <c r="AH17" s="227">
        <f t="shared" si="6"/>
        <v>15.571190476190457</v>
      </c>
      <c r="AI17" s="18">
        <f>+'1 кун-банк'!W16</f>
        <v>11</v>
      </c>
      <c r="AJ17" s="28">
        <f>+'1 кун-банк'!X16</f>
        <v>113.21000000000004</v>
      </c>
      <c r="AK17" s="19">
        <v>84</v>
      </c>
      <c r="AL17" s="18">
        <v>2039.4199999999998</v>
      </c>
      <c r="AM17" s="227">
        <f t="shared" si="7"/>
        <v>24.27880952380952</v>
      </c>
      <c r="AN17" s="18">
        <f>+'1 кун-банк'!Y16</f>
        <v>13</v>
      </c>
      <c r="AO17" s="28">
        <f>+'1 кун-банк'!Z16</f>
        <v>351.89999999999986</v>
      </c>
      <c r="AP17" s="19">
        <v>318</v>
      </c>
      <c r="AQ17" s="18">
        <v>6550.001999999991</v>
      </c>
      <c r="AR17" s="227">
        <f t="shared" si="8"/>
        <v>20.59749056603771</v>
      </c>
      <c r="AS17" s="18">
        <f>+'1 кун-банк'!AA16</f>
        <v>39</v>
      </c>
      <c r="AT17" s="28">
        <f>+'1 кун-банк'!AB16</f>
        <v>841</v>
      </c>
      <c r="AU17" s="19">
        <v>29</v>
      </c>
      <c r="AV17" s="18">
        <v>931.38</v>
      </c>
      <c r="AW17" s="227">
        <f t="shared" si="9"/>
        <v>32.11655172413793</v>
      </c>
      <c r="AX17" s="18">
        <f>+'1 кун-банк'!AC16+'1 кун-банк'!AE16+'1 кун-банк'!AG16</f>
        <v>6</v>
      </c>
      <c r="AY17" s="241">
        <f>+'1 кун-банк'!AD16+'1 кун-банк'!AF16+'1 кун-банк'!AH16</f>
        <v>152.39999999999998</v>
      </c>
      <c r="AZ17" s="19">
        <v>555</v>
      </c>
      <c r="BA17" s="18">
        <v>11270.93</v>
      </c>
      <c r="BB17" s="227">
        <f t="shared" si="10"/>
        <v>20.307981981981982</v>
      </c>
      <c r="BC17" s="18">
        <f>+'1 кун-банк'!Q16+'1 кун-банк'!AI16</f>
        <v>75</v>
      </c>
      <c r="BD17" s="28">
        <f>+'1 кун-банк'!R16+'1 кун-банк'!AJ16</f>
        <v>760.7599999999993</v>
      </c>
      <c r="BE17" s="19">
        <v>1067</v>
      </c>
      <c r="BF17" s="18">
        <v>9871.571</v>
      </c>
      <c r="BG17" s="227">
        <f t="shared" si="11"/>
        <v>9.251706654170572</v>
      </c>
      <c r="BH17" s="18">
        <f>+'1 кун-банк'!AK16</f>
        <v>87</v>
      </c>
      <c r="BI17" s="28">
        <f>+'1 кун-банк'!AL16</f>
        <v>628.6400000000003</v>
      </c>
      <c r="BJ17" s="19">
        <v>16</v>
      </c>
      <c r="BK17" s="18">
        <v>310.7</v>
      </c>
      <c r="BL17" s="227">
        <f t="shared" si="12"/>
        <v>19.41875</v>
      </c>
      <c r="BM17" s="18">
        <f>+'1 кун-банк'!AM16</f>
        <v>2</v>
      </c>
      <c r="BN17" s="28">
        <f>+'1 кун-банк'!AN16</f>
        <v>49.839999999999975</v>
      </c>
      <c r="BO17" s="19">
        <v>67</v>
      </c>
      <c r="BP17" s="18">
        <v>7997.49</v>
      </c>
      <c r="BQ17" s="227">
        <f t="shared" si="13"/>
        <v>119.3655223880597</v>
      </c>
      <c r="BR17" s="18">
        <f>+'1 кун-банк'!AO16</f>
        <v>3</v>
      </c>
      <c r="BS17" s="28">
        <f>+'1 кун-банк'!AP16</f>
        <v>605.1700000000001</v>
      </c>
      <c r="BT17" s="19">
        <v>9</v>
      </c>
      <c r="BU17" s="18">
        <v>1018.96</v>
      </c>
      <c r="BV17" s="227">
        <f t="shared" si="14"/>
        <v>113.21777777777778</v>
      </c>
      <c r="BW17" s="18">
        <f>+'1 кун-банк'!AQ16+'1 кун-банк'!G16+'1 кун-банк'!I16+'1 кун-банк'!S16</f>
        <v>0</v>
      </c>
      <c r="BX17" s="83">
        <f>+'1 кун-банк'!AR16+'1 кун-банк'!H16+'1 кун-банк'!J16+'1 кун-банк'!T16</f>
        <v>0</v>
      </c>
    </row>
    <row r="18" spans="1:76" s="16" customFormat="1" ht="42.75" customHeight="1">
      <c r="A18" s="125">
        <v>11</v>
      </c>
      <c r="B18" s="126" t="s">
        <v>43</v>
      </c>
      <c r="C18" s="95">
        <f t="shared" si="15"/>
        <v>788</v>
      </c>
      <c r="D18" s="17">
        <f t="shared" si="16"/>
        <v>11077.205999999998</v>
      </c>
      <c r="E18" s="17">
        <f t="shared" si="17"/>
        <v>85</v>
      </c>
      <c r="F18" s="96">
        <f t="shared" si="18"/>
        <v>703.8400000000004</v>
      </c>
      <c r="G18" s="91">
        <v>59</v>
      </c>
      <c r="H18" s="18">
        <v>1180.42</v>
      </c>
      <c r="I18" s="227">
        <f t="shared" si="1"/>
        <v>20.0071186440678</v>
      </c>
      <c r="J18" s="18">
        <f>+'1 кун-банк'!E17</f>
        <v>7</v>
      </c>
      <c r="K18" s="28">
        <f>+'1 кун-банк'!F17</f>
        <v>164.46000000000004</v>
      </c>
      <c r="L18" s="19">
        <v>0</v>
      </c>
      <c r="M18" s="18">
        <v>0</v>
      </c>
      <c r="N18" s="227"/>
      <c r="O18" s="18">
        <f>+'1 кун-банк'!K17</f>
        <v>0</v>
      </c>
      <c r="P18" s="28">
        <f>+'1 кун-банк'!L17</f>
        <v>0</v>
      </c>
      <c r="Q18" s="19">
        <v>80</v>
      </c>
      <c r="R18" s="18">
        <v>680.45</v>
      </c>
      <c r="S18" s="227">
        <f t="shared" si="3"/>
        <v>8.505625</v>
      </c>
      <c r="T18" s="18">
        <f>+'1 кун-банк'!M17</f>
        <v>11</v>
      </c>
      <c r="U18" s="28">
        <f>+'1 кун-банк'!N17</f>
        <v>104.79000000000008</v>
      </c>
      <c r="V18" s="19">
        <v>3</v>
      </c>
      <c r="W18" s="18">
        <v>53.5</v>
      </c>
      <c r="X18" s="227">
        <f t="shared" si="4"/>
        <v>17.833333333333332</v>
      </c>
      <c r="Y18" s="18">
        <f>+'1 кун-банк'!O17</f>
        <v>0</v>
      </c>
      <c r="Z18" s="28">
        <f>+'1 кун-банк'!P17</f>
        <v>0</v>
      </c>
      <c r="AA18" s="19">
        <v>1</v>
      </c>
      <c r="AB18" s="18">
        <v>22.65</v>
      </c>
      <c r="AC18" s="227">
        <f t="shared" si="5"/>
        <v>22.65</v>
      </c>
      <c r="AD18" s="18">
        <f>+'1 кун-банк'!U17</f>
        <v>0</v>
      </c>
      <c r="AE18" s="28">
        <f>+'1 кун-банк'!V17</f>
        <v>0</v>
      </c>
      <c r="AF18" s="19">
        <v>42</v>
      </c>
      <c r="AG18" s="18">
        <v>515.21</v>
      </c>
      <c r="AH18" s="227">
        <f t="shared" si="6"/>
        <v>12.266904761904764</v>
      </c>
      <c r="AI18" s="18">
        <f>+'1 кун-банк'!W17</f>
        <v>3</v>
      </c>
      <c r="AJ18" s="28">
        <f>+'1 кун-банк'!X17</f>
        <v>13</v>
      </c>
      <c r="AK18" s="19">
        <v>11</v>
      </c>
      <c r="AL18" s="18">
        <v>264.98</v>
      </c>
      <c r="AM18" s="227">
        <f t="shared" si="7"/>
        <v>24.08909090909091</v>
      </c>
      <c r="AN18" s="18">
        <f>+'1 кун-банк'!Y17</f>
        <v>4</v>
      </c>
      <c r="AO18" s="28">
        <f>+'1 кун-банк'!Z17</f>
        <v>80.19000000000003</v>
      </c>
      <c r="AP18" s="19">
        <v>45</v>
      </c>
      <c r="AQ18" s="18">
        <v>1106.12</v>
      </c>
      <c r="AR18" s="227">
        <f t="shared" si="8"/>
        <v>24.580444444444442</v>
      </c>
      <c r="AS18" s="18">
        <f>+'1 кун-банк'!AA17</f>
        <v>3</v>
      </c>
      <c r="AT18" s="28">
        <f>+'1 кун-банк'!AB17</f>
        <v>58</v>
      </c>
      <c r="AU18" s="19">
        <v>4</v>
      </c>
      <c r="AV18" s="18">
        <v>46.269999999999996</v>
      </c>
      <c r="AW18" s="227"/>
      <c r="AX18" s="18">
        <f>+'1 кун-банк'!AC17+'1 кун-банк'!AE17+'1 кун-банк'!AG17</f>
        <v>0</v>
      </c>
      <c r="AY18" s="28">
        <f>+'1 кун-банк'!AD17+'1 кун-банк'!AF17+'1 кун-банк'!AH17</f>
        <v>0</v>
      </c>
      <c r="AZ18" s="19">
        <v>136</v>
      </c>
      <c r="BA18" s="18">
        <v>1352.1300000000003</v>
      </c>
      <c r="BB18" s="227">
        <f t="shared" si="10"/>
        <v>9.94213235294118</v>
      </c>
      <c r="BC18" s="18">
        <f>+'1 кун-банк'!Q17+'1 кун-банк'!AI17</f>
        <v>34</v>
      </c>
      <c r="BD18" s="28">
        <f>+'1 кун-банк'!R17+'1 кун-банк'!AJ17</f>
        <v>155.64000000000004</v>
      </c>
      <c r="BE18" s="19">
        <v>375</v>
      </c>
      <c r="BF18" s="18">
        <v>3388.0259999999985</v>
      </c>
      <c r="BG18" s="227">
        <f t="shared" si="11"/>
        <v>9.034735999999995</v>
      </c>
      <c r="BH18" s="18">
        <f>+'1 кун-банк'!AK17</f>
        <v>19</v>
      </c>
      <c r="BI18" s="28">
        <f>+'1 кун-банк'!AL17</f>
        <v>122.51000000000022</v>
      </c>
      <c r="BJ18" s="19">
        <v>5</v>
      </c>
      <c r="BK18" s="18">
        <v>41.05</v>
      </c>
      <c r="BL18" s="227">
        <f t="shared" si="12"/>
        <v>8.209999999999999</v>
      </c>
      <c r="BM18" s="18">
        <f>+'1 кун-банк'!AM17</f>
        <v>1</v>
      </c>
      <c r="BN18" s="28">
        <f>+'1 кун-банк'!AN17</f>
        <v>2.25</v>
      </c>
      <c r="BO18" s="19">
        <v>23</v>
      </c>
      <c r="BP18" s="18">
        <v>2393.4</v>
      </c>
      <c r="BQ18" s="227">
        <f t="shared" si="13"/>
        <v>104.0608695652174</v>
      </c>
      <c r="BR18" s="18">
        <f>+'1 кун-банк'!AO17</f>
        <v>0</v>
      </c>
      <c r="BS18" s="28">
        <f>+'1 кун-банк'!AP17</f>
        <v>0</v>
      </c>
      <c r="BT18" s="19">
        <v>4</v>
      </c>
      <c r="BU18" s="18">
        <v>33</v>
      </c>
      <c r="BV18" s="227">
        <f t="shared" si="14"/>
        <v>8.25</v>
      </c>
      <c r="BW18" s="18">
        <f>+'1 кун-банк'!AQ17+'1 кун-банк'!G17+'1 кун-банк'!I17+'1 кун-банк'!S17</f>
        <v>3</v>
      </c>
      <c r="BX18" s="83">
        <f>+'1 кун-банк'!AR17+'1 кун-банк'!H17+'1 кун-банк'!J17+'1 кун-банк'!T17</f>
        <v>3</v>
      </c>
    </row>
    <row r="19" spans="1:76" s="16" customFormat="1" ht="42.75" customHeight="1" hidden="1">
      <c r="A19" s="125">
        <v>12</v>
      </c>
      <c r="B19" s="126" t="s">
        <v>113</v>
      </c>
      <c r="C19" s="95">
        <f t="shared" si="15"/>
        <v>0</v>
      </c>
      <c r="D19" s="17">
        <f t="shared" si="16"/>
        <v>0</v>
      </c>
      <c r="E19" s="17">
        <f t="shared" si="17"/>
        <v>0</v>
      </c>
      <c r="F19" s="96">
        <f t="shared" si="18"/>
        <v>0</v>
      </c>
      <c r="G19" s="91">
        <v>0</v>
      </c>
      <c r="H19" s="18">
        <v>0</v>
      </c>
      <c r="I19" s="227" t="e">
        <f t="shared" si="1"/>
        <v>#DIV/0!</v>
      </c>
      <c r="J19" s="18">
        <f>+'1 кун-банк'!E18</f>
        <v>0</v>
      </c>
      <c r="K19" s="28">
        <f>+'1 кун-банк'!F18</f>
        <v>0</v>
      </c>
      <c r="L19" s="19">
        <v>0</v>
      </c>
      <c r="M19" s="18">
        <v>0</v>
      </c>
      <c r="N19" s="227"/>
      <c r="O19" s="18">
        <f>+'1 кун-банк'!K18</f>
        <v>0</v>
      </c>
      <c r="P19" s="28">
        <f>+'1 кун-банк'!L18</f>
        <v>0</v>
      </c>
      <c r="Q19" s="19">
        <v>0</v>
      </c>
      <c r="R19" s="18">
        <v>0</v>
      </c>
      <c r="S19" s="227" t="e">
        <f t="shared" si="3"/>
        <v>#DIV/0!</v>
      </c>
      <c r="T19" s="18">
        <f>+'1 кун-банк'!M18</f>
        <v>0</v>
      </c>
      <c r="U19" s="28">
        <f>+'1 кун-банк'!N18</f>
        <v>0</v>
      </c>
      <c r="V19" s="19">
        <v>0</v>
      </c>
      <c r="W19" s="18">
        <v>0</v>
      </c>
      <c r="X19" s="227" t="e">
        <f t="shared" si="4"/>
        <v>#DIV/0!</v>
      </c>
      <c r="Y19" s="18">
        <f>+'1 кун-банк'!O18</f>
        <v>0</v>
      </c>
      <c r="Z19" s="28">
        <f>+'1 кун-банк'!P18</f>
        <v>0</v>
      </c>
      <c r="AA19" s="19">
        <v>0</v>
      </c>
      <c r="AB19" s="18">
        <v>0</v>
      </c>
      <c r="AC19" s="227" t="e">
        <f t="shared" si="5"/>
        <v>#DIV/0!</v>
      </c>
      <c r="AD19" s="18">
        <f>+'1 кун-банк'!U18</f>
        <v>0</v>
      </c>
      <c r="AE19" s="28">
        <f>+'1 кун-банк'!V18</f>
        <v>0</v>
      </c>
      <c r="AF19" s="19">
        <v>0</v>
      </c>
      <c r="AG19" s="18">
        <v>0</v>
      </c>
      <c r="AH19" s="227" t="e">
        <f t="shared" si="6"/>
        <v>#DIV/0!</v>
      </c>
      <c r="AI19" s="18">
        <f>+'1 кун-банк'!W18</f>
        <v>0</v>
      </c>
      <c r="AJ19" s="28">
        <f>+'1 кун-банк'!X18</f>
        <v>0</v>
      </c>
      <c r="AK19" s="19">
        <v>0</v>
      </c>
      <c r="AL19" s="18">
        <v>0</v>
      </c>
      <c r="AM19" s="227" t="e">
        <f t="shared" si="7"/>
        <v>#DIV/0!</v>
      </c>
      <c r="AN19" s="18">
        <f>+'1 кун-банк'!Y18</f>
        <v>0</v>
      </c>
      <c r="AO19" s="28">
        <f>+'1 кун-банк'!Z18</f>
        <v>0</v>
      </c>
      <c r="AP19" s="19">
        <v>0</v>
      </c>
      <c r="AQ19" s="18">
        <v>0</v>
      </c>
      <c r="AR19" s="227" t="e">
        <f t="shared" si="8"/>
        <v>#DIV/0!</v>
      </c>
      <c r="AS19" s="18">
        <f>+'1 кун-банк'!AA18</f>
        <v>0</v>
      </c>
      <c r="AT19" s="28">
        <f>+'1 кун-банк'!AB18</f>
        <v>0</v>
      </c>
      <c r="AU19" s="19">
        <v>0</v>
      </c>
      <c r="AV19" s="18">
        <v>0</v>
      </c>
      <c r="AW19" s="227" t="e">
        <f t="shared" si="9"/>
        <v>#DIV/0!</v>
      </c>
      <c r="AX19" s="18">
        <f>+'1 кун-банк'!AC18+'1 кун-банк'!AE18+'1 кун-банк'!AG18</f>
        <v>0</v>
      </c>
      <c r="AY19" s="28">
        <f>+'1 кун-банк'!AD18+'1 кун-банк'!AF18+'1 кун-банк'!AH18</f>
        <v>0</v>
      </c>
      <c r="AZ19" s="19">
        <v>0</v>
      </c>
      <c r="BA19" s="18">
        <v>0</v>
      </c>
      <c r="BB19" s="227" t="e">
        <f t="shared" si="10"/>
        <v>#DIV/0!</v>
      </c>
      <c r="BC19" s="18">
        <f>+'1 кун-банк'!Q18+'1 кун-банк'!AI18</f>
        <v>0</v>
      </c>
      <c r="BD19" s="28">
        <f>+'1 кун-банк'!R18+'1 кун-банк'!AJ18</f>
        <v>0</v>
      </c>
      <c r="BE19" s="19">
        <v>0</v>
      </c>
      <c r="BF19" s="18">
        <v>0</v>
      </c>
      <c r="BG19" s="227" t="e">
        <f t="shared" si="11"/>
        <v>#DIV/0!</v>
      </c>
      <c r="BH19" s="18">
        <f>+'1 кун-банк'!AK18</f>
        <v>0</v>
      </c>
      <c r="BI19" s="28">
        <f>+'1 кун-банк'!AL18</f>
        <v>0</v>
      </c>
      <c r="BJ19" s="19">
        <v>0</v>
      </c>
      <c r="BK19" s="18">
        <v>0</v>
      </c>
      <c r="BL19" s="227" t="e">
        <f t="shared" si="12"/>
        <v>#DIV/0!</v>
      </c>
      <c r="BM19" s="18">
        <f>+'1 кун-банк'!AM18</f>
        <v>0</v>
      </c>
      <c r="BN19" s="28">
        <f>+'1 кун-банк'!AN18</f>
        <v>0</v>
      </c>
      <c r="BO19" s="19">
        <v>0</v>
      </c>
      <c r="BP19" s="18">
        <v>0</v>
      </c>
      <c r="BQ19" s="227" t="e">
        <f t="shared" si="13"/>
        <v>#DIV/0!</v>
      </c>
      <c r="BR19" s="18">
        <f>+'1 кун-банк'!AO18</f>
        <v>0</v>
      </c>
      <c r="BS19" s="28">
        <f>+'1 кун-банк'!AP18</f>
        <v>0</v>
      </c>
      <c r="BT19" s="19">
        <v>0</v>
      </c>
      <c r="BU19" s="18">
        <v>0</v>
      </c>
      <c r="BV19" s="227" t="e">
        <f t="shared" si="14"/>
        <v>#DIV/0!</v>
      </c>
      <c r="BW19" s="18">
        <f>+'1 кун-банк'!AQ18+'1 кун-банк'!G18+'1 кун-банк'!I18+'1 кун-банк'!S18</f>
        <v>0</v>
      </c>
      <c r="BX19" s="83">
        <f>+'1 кун-банк'!AR18+'1 кун-банк'!H18+'1 кун-банк'!J18+'1 кун-банк'!T18</f>
        <v>0</v>
      </c>
    </row>
    <row r="20" spans="1:76" s="16" customFormat="1" ht="42.75" customHeight="1">
      <c r="A20" s="125">
        <v>12</v>
      </c>
      <c r="B20" s="126" t="s">
        <v>44</v>
      </c>
      <c r="C20" s="95">
        <f t="shared" si="15"/>
        <v>481</v>
      </c>
      <c r="D20" s="17">
        <f t="shared" si="16"/>
        <v>12036.124000000002</v>
      </c>
      <c r="E20" s="17">
        <f t="shared" si="17"/>
        <v>38</v>
      </c>
      <c r="F20" s="96">
        <f t="shared" si="18"/>
        <v>656.85</v>
      </c>
      <c r="G20" s="91">
        <v>28</v>
      </c>
      <c r="H20" s="18">
        <v>657.66</v>
      </c>
      <c r="I20" s="227">
        <f t="shared" si="1"/>
        <v>23.48785714285714</v>
      </c>
      <c r="J20" s="18">
        <f>+'1 кун-банк'!E19</f>
        <v>2</v>
      </c>
      <c r="K20" s="28">
        <f>+'1 кун-банк'!F19</f>
        <v>20.199999999999932</v>
      </c>
      <c r="L20" s="19">
        <v>0</v>
      </c>
      <c r="M20" s="18">
        <v>0</v>
      </c>
      <c r="N20" s="227"/>
      <c r="O20" s="18">
        <f>+'1 кун-банк'!K19</f>
        <v>0</v>
      </c>
      <c r="P20" s="28">
        <f>+'1 кун-банк'!L19</f>
        <v>0</v>
      </c>
      <c r="Q20" s="19">
        <v>25</v>
      </c>
      <c r="R20" s="18">
        <v>510.38</v>
      </c>
      <c r="S20" s="227">
        <f t="shared" si="3"/>
        <v>20.4152</v>
      </c>
      <c r="T20" s="18">
        <f>+'1 кун-банк'!M19</f>
        <v>2</v>
      </c>
      <c r="U20" s="28">
        <f>+'1 кун-банк'!N19</f>
        <v>16</v>
      </c>
      <c r="V20" s="19">
        <v>11</v>
      </c>
      <c r="W20" s="18">
        <v>199.2</v>
      </c>
      <c r="X20" s="227">
        <f t="shared" si="4"/>
        <v>18.10909090909091</v>
      </c>
      <c r="Y20" s="18">
        <f>+'1 кун-банк'!O19</f>
        <v>1</v>
      </c>
      <c r="Z20" s="28">
        <f>+'1 кун-банк'!P19</f>
        <v>30</v>
      </c>
      <c r="AA20" s="19">
        <v>2</v>
      </c>
      <c r="AB20" s="18">
        <v>21.05</v>
      </c>
      <c r="AC20" s="227"/>
      <c r="AD20" s="18">
        <f>+'1 кун-банк'!U19</f>
        <v>0</v>
      </c>
      <c r="AE20" s="28">
        <f>+'1 кун-банк'!V19</f>
        <v>0</v>
      </c>
      <c r="AF20" s="19">
        <v>31</v>
      </c>
      <c r="AG20" s="18">
        <v>739.75</v>
      </c>
      <c r="AH20" s="227">
        <f t="shared" si="6"/>
        <v>23.862903225806452</v>
      </c>
      <c r="AI20" s="18">
        <f>+'1 кун-банк'!W19</f>
        <v>2</v>
      </c>
      <c r="AJ20" s="28">
        <f>+'1 кун-банк'!X19</f>
        <v>60</v>
      </c>
      <c r="AK20" s="19">
        <v>22</v>
      </c>
      <c r="AL20" s="18">
        <v>600</v>
      </c>
      <c r="AM20" s="227">
        <f t="shared" si="7"/>
        <v>27.272727272727273</v>
      </c>
      <c r="AN20" s="18">
        <f>+'1 кун-банк'!Y19</f>
        <v>6</v>
      </c>
      <c r="AO20" s="28">
        <f>+'1 кун-банк'!Z19</f>
        <v>155</v>
      </c>
      <c r="AP20" s="19">
        <v>33</v>
      </c>
      <c r="AQ20" s="18">
        <v>827.8599999999997</v>
      </c>
      <c r="AR20" s="227">
        <f t="shared" si="8"/>
        <v>25.086666666666655</v>
      </c>
      <c r="AS20" s="18">
        <f>+'1 кун-банк'!AA19</f>
        <v>3</v>
      </c>
      <c r="AT20" s="28">
        <f>+'1 кун-банк'!AB19</f>
        <v>60</v>
      </c>
      <c r="AU20" s="19">
        <v>4</v>
      </c>
      <c r="AV20" s="18">
        <v>190</v>
      </c>
      <c r="AW20" s="227">
        <f t="shared" si="9"/>
        <v>47.5</v>
      </c>
      <c r="AX20" s="18">
        <f>+'1 кун-банк'!AC19+'1 кун-банк'!AE19+'1 кун-банк'!AG19</f>
        <v>0</v>
      </c>
      <c r="AY20" s="28">
        <f>+'1 кун-банк'!AD19+'1 кун-банк'!AF19+'1 кун-банк'!AH19</f>
        <v>0</v>
      </c>
      <c r="AZ20" s="19">
        <v>15</v>
      </c>
      <c r="BA20" s="18">
        <v>2583.5</v>
      </c>
      <c r="BB20" s="227">
        <f t="shared" si="10"/>
        <v>172.23333333333332</v>
      </c>
      <c r="BC20" s="18">
        <f>+'1 кун-банк'!Q19+'1 кун-банк'!AI19</f>
        <v>0</v>
      </c>
      <c r="BD20" s="28">
        <f>+'1 кун-банк'!R19+'1 кун-банк'!AJ19</f>
        <v>0</v>
      </c>
      <c r="BE20" s="19">
        <v>222</v>
      </c>
      <c r="BF20" s="18">
        <v>2498.2540000000026</v>
      </c>
      <c r="BG20" s="227">
        <f t="shared" si="11"/>
        <v>11.253396396396408</v>
      </c>
      <c r="BH20" s="18">
        <f>+'1 кун-банк'!AK19</f>
        <v>12</v>
      </c>
      <c r="BI20" s="28">
        <f>+'1 кун-банк'!AL19</f>
        <v>182.93000000000006</v>
      </c>
      <c r="BJ20" s="19">
        <v>68</v>
      </c>
      <c r="BK20" s="18">
        <v>965.47</v>
      </c>
      <c r="BL20" s="227">
        <f t="shared" si="12"/>
        <v>14.198088235294119</v>
      </c>
      <c r="BM20" s="18">
        <f>+'1 кун-банк'!AM19</f>
        <v>10</v>
      </c>
      <c r="BN20" s="28">
        <f>+'1 кун-банк'!AN19</f>
        <v>132.72000000000003</v>
      </c>
      <c r="BO20" s="19">
        <v>18</v>
      </c>
      <c r="BP20" s="18">
        <v>2018</v>
      </c>
      <c r="BQ20" s="227">
        <f t="shared" si="13"/>
        <v>112.11111111111111</v>
      </c>
      <c r="BR20" s="18">
        <f>+'1 кун-банк'!AO19</f>
        <v>0</v>
      </c>
      <c r="BS20" s="28">
        <f>+'1 кун-банк'!AP19</f>
        <v>0</v>
      </c>
      <c r="BT20" s="19">
        <v>2</v>
      </c>
      <c r="BU20" s="18">
        <v>225</v>
      </c>
      <c r="BV20" s="227"/>
      <c r="BW20" s="18">
        <f>+'1 кун-банк'!AQ19+'1 кун-банк'!G19+'1 кун-банк'!I19+'1 кун-банк'!S19</f>
        <v>0</v>
      </c>
      <c r="BX20" s="83">
        <f>+'1 кун-банк'!AR19+'1 кун-банк'!H19+'1 кун-банк'!J19+'1 кун-банк'!T19</f>
        <v>0</v>
      </c>
    </row>
    <row r="21" spans="1:76" s="16" customFormat="1" ht="42.75" customHeight="1">
      <c r="A21" s="125">
        <v>13</v>
      </c>
      <c r="B21" s="126" t="s">
        <v>45</v>
      </c>
      <c r="C21" s="95">
        <f t="shared" si="15"/>
        <v>1079</v>
      </c>
      <c r="D21" s="17">
        <f t="shared" si="16"/>
        <v>22776.805</v>
      </c>
      <c r="E21" s="17">
        <f t="shared" si="17"/>
        <v>139</v>
      </c>
      <c r="F21" s="96">
        <f t="shared" si="18"/>
        <v>2434.2200000000003</v>
      </c>
      <c r="G21" s="91">
        <v>109</v>
      </c>
      <c r="H21" s="18">
        <v>2902.33</v>
      </c>
      <c r="I21" s="227">
        <f t="shared" si="1"/>
        <v>26.626880733944954</v>
      </c>
      <c r="J21" s="18">
        <f>+'1 кун-банк'!E20</f>
        <v>6</v>
      </c>
      <c r="K21" s="28">
        <f>+'1 кун-банк'!F20</f>
        <v>102</v>
      </c>
      <c r="L21" s="19">
        <v>3</v>
      </c>
      <c r="M21" s="18">
        <v>84.21000000000001</v>
      </c>
      <c r="N21" s="227">
        <f t="shared" si="2"/>
        <v>28.070000000000004</v>
      </c>
      <c r="O21" s="18">
        <f>+'1 кун-банк'!K20</f>
        <v>0</v>
      </c>
      <c r="P21" s="28">
        <f>+'1 кун-банк'!L20</f>
        <v>0</v>
      </c>
      <c r="Q21" s="19">
        <v>61</v>
      </c>
      <c r="R21" s="18">
        <v>733.8</v>
      </c>
      <c r="S21" s="227">
        <f t="shared" si="3"/>
        <v>12.029508196721311</v>
      </c>
      <c r="T21" s="18">
        <f>+'1 кун-банк'!M20</f>
        <v>4</v>
      </c>
      <c r="U21" s="28">
        <f>+'1 кун-банк'!N20</f>
        <v>81.79999999999995</v>
      </c>
      <c r="V21" s="19">
        <v>4</v>
      </c>
      <c r="W21" s="18">
        <v>101.15</v>
      </c>
      <c r="X21" s="227">
        <f t="shared" si="4"/>
        <v>25.2875</v>
      </c>
      <c r="Y21" s="18">
        <f>+'1 кун-банк'!O20</f>
        <v>0</v>
      </c>
      <c r="Z21" s="28">
        <f>+'1 кун-банк'!P20</f>
        <v>0</v>
      </c>
      <c r="AA21" s="19">
        <v>7</v>
      </c>
      <c r="AB21" s="18">
        <v>376.7</v>
      </c>
      <c r="AC21" s="227">
        <f t="shared" si="5"/>
        <v>53.81428571428571</v>
      </c>
      <c r="AD21" s="18">
        <f>+'1 кун-банк'!U20</f>
        <v>0</v>
      </c>
      <c r="AE21" s="28">
        <f>+'1 кун-банк'!V20</f>
        <v>0</v>
      </c>
      <c r="AF21" s="19">
        <v>69</v>
      </c>
      <c r="AG21" s="18">
        <v>1302</v>
      </c>
      <c r="AH21" s="227">
        <f t="shared" si="6"/>
        <v>18.869565217391305</v>
      </c>
      <c r="AI21" s="18">
        <f>+'1 кун-банк'!W20</f>
        <v>8</v>
      </c>
      <c r="AJ21" s="28">
        <f>+'1 кун-банк'!X20</f>
        <v>158.1300000000001</v>
      </c>
      <c r="AK21" s="19">
        <v>95</v>
      </c>
      <c r="AL21" s="18">
        <v>3470.21</v>
      </c>
      <c r="AM21" s="227">
        <f t="shared" si="7"/>
        <v>36.52852631578948</v>
      </c>
      <c r="AN21" s="18">
        <f>+'1 кун-банк'!Y20</f>
        <v>5</v>
      </c>
      <c r="AO21" s="28">
        <f>+'1 кун-банк'!Z20</f>
        <v>195.5999999999999</v>
      </c>
      <c r="AP21" s="19">
        <v>79</v>
      </c>
      <c r="AQ21" s="18">
        <v>2121.88</v>
      </c>
      <c r="AR21" s="227">
        <f t="shared" si="8"/>
        <v>26.859240506329115</v>
      </c>
      <c r="AS21" s="18">
        <f>+'1 кун-банк'!AA20</f>
        <v>10</v>
      </c>
      <c r="AT21" s="28">
        <f>+'1 кун-банк'!AB20</f>
        <v>264.3000000000002</v>
      </c>
      <c r="AU21" s="19">
        <v>6</v>
      </c>
      <c r="AV21" s="18">
        <v>57.8</v>
      </c>
      <c r="AW21" s="227"/>
      <c r="AX21" s="18">
        <f>+'1 кун-банк'!AC20+'1 кун-банк'!AE20+'1 кун-банк'!AG20</f>
        <v>1</v>
      </c>
      <c r="AY21" s="28">
        <f>+'1 кун-банк'!AD20+'1 кун-банк'!AF20+'1 кун-банк'!AH20</f>
        <v>7</v>
      </c>
      <c r="AZ21" s="19">
        <v>278</v>
      </c>
      <c r="BA21" s="18">
        <v>5697.43</v>
      </c>
      <c r="BB21" s="227">
        <f t="shared" si="10"/>
        <v>20.49435251798561</v>
      </c>
      <c r="BC21" s="18">
        <f>+'1 кун-банк'!Q20+'1 кун-банк'!AI20</f>
        <v>59</v>
      </c>
      <c r="BD21" s="28">
        <f>+'1 кун-банк'!R20+'1 кун-банк'!AJ20</f>
        <v>1011.23</v>
      </c>
      <c r="BE21" s="19">
        <v>346</v>
      </c>
      <c r="BF21" s="18">
        <v>3654.5250000000005</v>
      </c>
      <c r="BG21" s="227">
        <f t="shared" si="11"/>
        <v>10.56221098265896</v>
      </c>
      <c r="BH21" s="18">
        <f>+'1 кун-банк'!AK20</f>
        <v>45</v>
      </c>
      <c r="BI21" s="28">
        <f>+'1 кун-банк'!AL20</f>
        <v>414.15999999999985</v>
      </c>
      <c r="BJ21" s="19">
        <v>6</v>
      </c>
      <c r="BK21" s="18">
        <v>132.51000000000005</v>
      </c>
      <c r="BL21" s="227">
        <f t="shared" si="12"/>
        <v>22.085000000000008</v>
      </c>
      <c r="BM21" s="18">
        <f>+'1 кун-банк'!AM20</f>
        <v>0</v>
      </c>
      <c r="BN21" s="28">
        <f>+'1 кун-банк'!AN20</f>
        <v>0</v>
      </c>
      <c r="BO21" s="19">
        <v>15</v>
      </c>
      <c r="BP21" s="18">
        <v>2120.2599999999998</v>
      </c>
      <c r="BQ21" s="227">
        <f t="shared" si="13"/>
        <v>141.35066666666665</v>
      </c>
      <c r="BR21" s="18">
        <f>+'1 кун-банк'!AO20</f>
        <v>1</v>
      </c>
      <c r="BS21" s="28">
        <f>+'1 кун-банк'!AP20</f>
        <v>200</v>
      </c>
      <c r="BT21" s="19">
        <v>1</v>
      </c>
      <c r="BU21" s="18">
        <v>22</v>
      </c>
      <c r="BV21" s="227"/>
      <c r="BW21" s="18">
        <f>+'1 кун-банк'!AQ20+'1 кун-банк'!G20+'1 кун-банк'!I20+'1 кун-банк'!S20</f>
        <v>0</v>
      </c>
      <c r="BX21" s="83">
        <f>+'1 кун-банк'!AR20+'1 кун-банк'!H20+'1 кун-банк'!J20+'1 кун-банк'!T20</f>
        <v>0</v>
      </c>
    </row>
    <row r="22" spans="1:76" s="16" customFormat="1" ht="42.75" customHeight="1">
      <c r="A22" s="125">
        <v>14</v>
      </c>
      <c r="B22" s="126" t="s">
        <v>46</v>
      </c>
      <c r="C22" s="95">
        <f t="shared" si="15"/>
        <v>2854</v>
      </c>
      <c r="D22" s="17">
        <f t="shared" si="16"/>
        <v>56836.2033</v>
      </c>
      <c r="E22" s="17">
        <f t="shared" si="17"/>
        <v>295</v>
      </c>
      <c r="F22" s="96">
        <f t="shared" si="18"/>
        <v>6589.5099999999975</v>
      </c>
      <c r="G22" s="91">
        <v>232</v>
      </c>
      <c r="H22" s="18">
        <v>6093.400000000017</v>
      </c>
      <c r="I22" s="227">
        <f t="shared" si="1"/>
        <v>26.264655172413867</v>
      </c>
      <c r="J22" s="18">
        <f>+'1 кун-банк'!E21</f>
        <v>32</v>
      </c>
      <c r="K22" s="28">
        <f>+'1 кун-банк'!F21</f>
        <v>770.8100000000004</v>
      </c>
      <c r="L22" s="19">
        <v>21</v>
      </c>
      <c r="M22" s="18">
        <v>464.5</v>
      </c>
      <c r="N22" s="227">
        <f t="shared" si="2"/>
        <v>22.11904761904762</v>
      </c>
      <c r="O22" s="18">
        <f>+'1 кун-банк'!K21</f>
        <v>3</v>
      </c>
      <c r="P22" s="28">
        <f>+'1 кун-банк'!L21</f>
        <v>60.5</v>
      </c>
      <c r="Q22" s="19">
        <v>284</v>
      </c>
      <c r="R22" s="18">
        <v>4469.509999999999</v>
      </c>
      <c r="S22" s="227">
        <f t="shared" si="3"/>
        <v>15.737711267605631</v>
      </c>
      <c r="T22" s="18">
        <f>+'1 кун-банк'!M21</f>
        <v>29</v>
      </c>
      <c r="U22" s="28">
        <f>+'1 кун-банк'!N21</f>
        <v>509.37999999999965</v>
      </c>
      <c r="V22" s="19">
        <v>28</v>
      </c>
      <c r="W22" s="18">
        <v>624.54</v>
      </c>
      <c r="X22" s="227">
        <f t="shared" si="4"/>
        <v>22.305</v>
      </c>
      <c r="Y22" s="18">
        <f>+'1 кун-банк'!O21</f>
        <v>7</v>
      </c>
      <c r="Z22" s="28">
        <f>+'1 кун-банк'!P21</f>
        <v>184.48999999999995</v>
      </c>
      <c r="AA22" s="19">
        <v>27</v>
      </c>
      <c r="AB22" s="18">
        <v>1725.6399999999999</v>
      </c>
      <c r="AC22" s="227">
        <f t="shared" si="5"/>
        <v>63.91259259259259</v>
      </c>
      <c r="AD22" s="18">
        <f>+'1 кун-банк'!U21</f>
        <v>5</v>
      </c>
      <c r="AE22" s="28">
        <f>+'1 кун-банк'!V21</f>
        <v>320.0000000000001</v>
      </c>
      <c r="AF22" s="19">
        <v>219</v>
      </c>
      <c r="AG22" s="18">
        <v>3010.2299999999987</v>
      </c>
      <c r="AH22" s="227">
        <f t="shared" si="6"/>
        <v>13.745342465753419</v>
      </c>
      <c r="AI22" s="18">
        <f>+'1 кун-банк'!W21</f>
        <v>21</v>
      </c>
      <c r="AJ22" s="28">
        <f>+'1 кун-банк'!X21</f>
        <v>308.3299999999999</v>
      </c>
      <c r="AK22" s="19">
        <v>161</v>
      </c>
      <c r="AL22" s="18">
        <v>3795.5199999999995</v>
      </c>
      <c r="AM22" s="227">
        <f t="shared" si="7"/>
        <v>23.574658385093166</v>
      </c>
      <c r="AN22" s="18">
        <f>+'1 кун-банк'!Y21</f>
        <v>13</v>
      </c>
      <c r="AO22" s="28">
        <f>+'1 кун-банк'!Z21</f>
        <v>272.1300000000001</v>
      </c>
      <c r="AP22" s="19">
        <v>258</v>
      </c>
      <c r="AQ22" s="18">
        <v>4981.4</v>
      </c>
      <c r="AR22" s="227">
        <f t="shared" si="8"/>
        <v>19.307751937984495</v>
      </c>
      <c r="AS22" s="18">
        <f>+'1 кун-банк'!AA21</f>
        <v>29</v>
      </c>
      <c r="AT22" s="28">
        <f>+'1 кун-банк'!AB21</f>
        <v>865.8399999999997</v>
      </c>
      <c r="AU22" s="19">
        <v>35</v>
      </c>
      <c r="AV22" s="18">
        <v>955.1099999999999</v>
      </c>
      <c r="AW22" s="227">
        <f t="shared" si="9"/>
        <v>27.28885714285714</v>
      </c>
      <c r="AX22" s="18">
        <f>+'1 кун-банк'!AC21+'1 кун-банк'!AE21+'1 кун-банк'!AG21</f>
        <v>7</v>
      </c>
      <c r="AY22" s="28">
        <f>+'1 кун-банк'!AD21+'1 кун-банк'!AF21+'1 кун-банк'!AH21</f>
        <v>201.76</v>
      </c>
      <c r="AZ22" s="19">
        <v>390</v>
      </c>
      <c r="BA22" s="18">
        <v>12481.579999999996</v>
      </c>
      <c r="BB22" s="227">
        <f t="shared" si="10"/>
        <v>32.00405128205127</v>
      </c>
      <c r="BC22" s="18">
        <f>+'1 кун-банк'!Q21+'1 кун-банк'!AI21</f>
        <v>86</v>
      </c>
      <c r="BD22" s="28">
        <f>+'1 кун-банк'!R21+'1 кун-банк'!AJ21</f>
        <v>2029.4299999999985</v>
      </c>
      <c r="BE22" s="19">
        <v>1092</v>
      </c>
      <c r="BF22" s="18">
        <v>9901.643299999998</v>
      </c>
      <c r="BG22" s="227">
        <f t="shared" si="11"/>
        <v>9.067438919413917</v>
      </c>
      <c r="BH22" s="18">
        <f>+'1 кун-банк'!AK21</f>
        <v>60</v>
      </c>
      <c r="BI22" s="28">
        <f>+'1 кун-банк'!AL21</f>
        <v>879.7399999999998</v>
      </c>
      <c r="BJ22" s="19">
        <v>17</v>
      </c>
      <c r="BK22" s="18">
        <v>201.88</v>
      </c>
      <c r="BL22" s="227">
        <f t="shared" si="12"/>
        <v>11.875294117647059</v>
      </c>
      <c r="BM22" s="18">
        <f>+'1 кун-банк'!AM21</f>
        <v>0</v>
      </c>
      <c r="BN22" s="28">
        <f>+'1 кун-банк'!AN21</f>
        <v>0</v>
      </c>
      <c r="BO22" s="19">
        <v>56</v>
      </c>
      <c r="BP22" s="18">
        <v>7576.940000000001</v>
      </c>
      <c r="BQ22" s="227">
        <f t="shared" si="13"/>
        <v>135.30250000000004</v>
      </c>
      <c r="BR22" s="18">
        <f>+'1 кун-банк'!AO21</f>
        <v>3</v>
      </c>
      <c r="BS22" s="28">
        <f>+'1 кун-банк'!AP21</f>
        <v>187.09999999999945</v>
      </c>
      <c r="BT22" s="19">
        <v>34</v>
      </c>
      <c r="BU22" s="18">
        <v>554.31</v>
      </c>
      <c r="BV22" s="227">
        <f t="shared" si="14"/>
        <v>16.303235294117645</v>
      </c>
      <c r="BW22" s="18">
        <f>+'1 кун-банк'!AQ21+'1 кун-банк'!G21+'1 кун-банк'!I21+'1 кун-банк'!S21</f>
        <v>0</v>
      </c>
      <c r="BX22" s="83">
        <f>+'1 кун-банк'!AR21+'1 кун-банк'!H21+'1 кун-банк'!J21+'1 кун-банк'!T21</f>
        <v>0</v>
      </c>
    </row>
    <row r="23" spans="1:76" s="16" customFormat="1" ht="42.75" customHeight="1" hidden="1">
      <c r="A23" s="125">
        <v>16</v>
      </c>
      <c r="B23" s="126" t="s">
        <v>114</v>
      </c>
      <c r="C23" s="95">
        <f t="shared" si="15"/>
        <v>0</v>
      </c>
      <c r="D23" s="17">
        <f t="shared" si="16"/>
        <v>0</v>
      </c>
      <c r="E23" s="17">
        <f t="shared" si="17"/>
        <v>0</v>
      </c>
      <c r="F23" s="96">
        <f t="shared" si="18"/>
        <v>0</v>
      </c>
      <c r="G23" s="91">
        <v>0</v>
      </c>
      <c r="H23" s="18">
        <v>0</v>
      </c>
      <c r="I23" s="227" t="e">
        <f t="shared" si="1"/>
        <v>#DIV/0!</v>
      </c>
      <c r="J23" s="18">
        <f>+'1 кун-банк'!E22</f>
        <v>0</v>
      </c>
      <c r="K23" s="28">
        <f>+'1 кун-банк'!F22</f>
        <v>0</v>
      </c>
      <c r="L23" s="19">
        <v>0</v>
      </c>
      <c r="M23" s="18">
        <v>0</v>
      </c>
      <c r="N23" s="227" t="e">
        <f t="shared" si="2"/>
        <v>#DIV/0!</v>
      </c>
      <c r="O23" s="18">
        <f>+'1 кун-банк'!K22</f>
        <v>0</v>
      </c>
      <c r="P23" s="28">
        <f>+'1 кун-банк'!L22</f>
        <v>0</v>
      </c>
      <c r="Q23" s="19">
        <v>0</v>
      </c>
      <c r="R23" s="18">
        <v>0</v>
      </c>
      <c r="S23" s="227" t="e">
        <f t="shared" si="3"/>
        <v>#DIV/0!</v>
      </c>
      <c r="T23" s="18">
        <f>+'1 кун-банк'!M22</f>
        <v>0</v>
      </c>
      <c r="U23" s="28">
        <f>+'1 кун-банк'!N22</f>
        <v>0</v>
      </c>
      <c r="V23" s="19">
        <v>0</v>
      </c>
      <c r="W23" s="18">
        <v>0</v>
      </c>
      <c r="X23" s="227" t="e">
        <f t="shared" si="4"/>
        <v>#DIV/0!</v>
      </c>
      <c r="Y23" s="18">
        <f>+'1 кун-банк'!O22</f>
        <v>0</v>
      </c>
      <c r="Z23" s="28">
        <f>+'1 кун-банк'!P22</f>
        <v>0</v>
      </c>
      <c r="AA23" s="19">
        <v>0</v>
      </c>
      <c r="AB23" s="18">
        <v>0</v>
      </c>
      <c r="AC23" s="227" t="e">
        <f t="shared" si="5"/>
        <v>#DIV/0!</v>
      </c>
      <c r="AD23" s="18">
        <f>+'1 кун-банк'!U22</f>
        <v>0</v>
      </c>
      <c r="AE23" s="28">
        <f>+'1 кун-банк'!V22</f>
        <v>0</v>
      </c>
      <c r="AF23" s="19">
        <v>0</v>
      </c>
      <c r="AG23" s="18">
        <v>0</v>
      </c>
      <c r="AH23" s="227" t="e">
        <f t="shared" si="6"/>
        <v>#DIV/0!</v>
      </c>
      <c r="AI23" s="18">
        <f>+'1 кун-банк'!W22</f>
        <v>0</v>
      </c>
      <c r="AJ23" s="28">
        <f>+'1 кун-банк'!X22</f>
        <v>0</v>
      </c>
      <c r="AK23" s="19">
        <v>0</v>
      </c>
      <c r="AL23" s="18">
        <v>0</v>
      </c>
      <c r="AM23" s="227" t="e">
        <f t="shared" si="7"/>
        <v>#DIV/0!</v>
      </c>
      <c r="AN23" s="18">
        <f>+'1 кун-банк'!Y22</f>
        <v>0</v>
      </c>
      <c r="AO23" s="28">
        <f>+'1 кун-банк'!Z22</f>
        <v>0</v>
      </c>
      <c r="AP23" s="19">
        <v>0</v>
      </c>
      <c r="AQ23" s="18">
        <v>0</v>
      </c>
      <c r="AR23" s="227" t="e">
        <f t="shared" si="8"/>
        <v>#DIV/0!</v>
      </c>
      <c r="AS23" s="18">
        <f>+'1 кун-банк'!AA22</f>
        <v>0</v>
      </c>
      <c r="AT23" s="28">
        <f>+'1 кун-банк'!AB22</f>
        <v>0</v>
      </c>
      <c r="AU23" s="19">
        <v>0</v>
      </c>
      <c r="AV23" s="18">
        <v>0</v>
      </c>
      <c r="AW23" s="227" t="e">
        <f t="shared" si="9"/>
        <v>#DIV/0!</v>
      </c>
      <c r="AX23" s="18">
        <f>+'1 кун-банк'!AC22+'1 кун-банк'!AE22+'1 кун-банк'!AG22</f>
        <v>0</v>
      </c>
      <c r="AY23" s="28">
        <f>+'1 кун-банк'!AD22+'1 кун-банк'!AF22+'1 кун-банк'!AH22</f>
        <v>0</v>
      </c>
      <c r="AZ23" s="19">
        <v>0</v>
      </c>
      <c r="BA23" s="18">
        <v>0</v>
      </c>
      <c r="BB23" s="227" t="e">
        <f t="shared" si="10"/>
        <v>#DIV/0!</v>
      </c>
      <c r="BC23" s="18">
        <f>+'1 кун-банк'!Q22+'1 кун-банк'!AI22</f>
        <v>0</v>
      </c>
      <c r="BD23" s="28">
        <f>+'1 кун-банк'!R22+'1 кун-банк'!AJ22</f>
        <v>0</v>
      </c>
      <c r="BE23" s="19">
        <v>0</v>
      </c>
      <c r="BF23" s="18">
        <v>0</v>
      </c>
      <c r="BG23" s="227" t="e">
        <f t="shared" si="11"/>
        <v>#DIV/0!</v>
      </c>
      <c r="BH23" s="18">
        <f>+'1 кун-банк'!AK22</f>
        <v>0</v>
      </c>
      <c r="BI23" s="28">
        <f>+'1 кун-банк'!AL22</f>
        <v>0</v>
      </c>
      <c r="BJ23" s="19">
        <v>0</v>
      </c>
      <c r="BK23" s="18">
        <v>0</v>
      </c>
      <c r="BL23" s="227" t="e">
        <f t="shared" si="12"/>
        <v>#DIV/0!</v>
      </c>
      <c r="BM23" s="18">
        <f>+'1 кун-банк'!AM22</f>
        <v>0</v>
      </c>
      <c r="BN23" s="28">
        <f>+'1 кун-банк'!AN22</f>
        <v>0</v>
      </c>
      <c r="BO23" s="19">
        <v>0</v>
      </c>
      <c r="BP23" s="18">
        <v>0</v>
      </c>
      <c r="BQ23" s="227" t="e">
        <f t="shared" si="13"/>
        <v>#DIV/0!</v>
      </c>
      <c r="BR23" s="18">
        <f>+'1 кун-банк'!AO22</f>
        <v>0</v>
      </c>
      <c r="BS23" s="28">
        <f>+'1 кун-банк'!AP22</f>
        <v>0</v>
      </c>
      <c r="BT23" s="19">
        <v>0</v>
      </c>
      <c r="BU23" s="18">
        <v>0</v>
      </c>
      <c r="BV23" s="227" t="e">
        <f t="shared" si="14"/>
        <v>#DIV/0!</v>
      </c>
      <c r="BW23" s="18">
        <f>+'1 кун-банк'!AQ22+'1 кун-банк'!G22+'1 кун-банк'!I22+'1 кун-банк'!S22</f>
        <v>0</v>
      </c>
      <c r="BX23" s="83">
        <f>+'1 кун-банк'!AR22+'1 кун-банк'!H22+'1 кун-банк'!J22+'1 кун-банк'!T22</f>
        <v>0</v>
      </c>
    </row>
    <row r="24" spans="1:76" s="16" customFormat="1" ht="42.75" customHeight="1" hidden="1">
      <c r="A24" s="125">
        <v>17</v>
      </c>
      <c r="B24" s="126" t="s">
        <v>115</v>
      </c>
      <c r="C24" s="95">
        <f t="shared" si="15"/>
        <v>0</v>
      </c>
      <c r="D24" s="17">
        <f t="shared" si="16"/>
        <v>0</v>
      </c>
      <c r="E24" s="17">
        <f t="shared" si="17"/>
        <v>0</v>
      </c>
      <c r="F24" s="96">
        <f t="shared" si="18"/>
        <v>0</v>
      </c>
      <c r="G24" s="91">
        <v>0</v>
      </c>
      <c r="H24" s="18">
        <v>0</v>
      </c>
      <c r="I24" s="227" t="e">
        <f t="shared" si="1"/>
        <v>#DIV/0!</v>
      </c>
      <c r="J24" s="18">
        <f>+'1 кун-банк'!E23</f>
        <v>0</v>
      </c>
      <c r="K24" s="28">
        <f>+'1 кун-банк'!F23</f>
        <v>0</v>
      </c>
      <c r="L24" s="19">
        <v>0</v>
      </c>
      <c r="M24" s="18">
        <v>0</v>
      </c>
      <c r="N24" s="227" t="e">
        <f t="shared" si="2"/>
        <v>#DIV/0!</v>
      </c>
      <c r="O24" s="18">
        <f>+'1 кун-банк'!K23</f>
        <v>0</v>
      </c>
      <c r="P24" s="28">
        <f>+'1 кун-банк'!L23</f>
        <v>0</v>
      </c>
      <c r="Q24" s="19">
        <v>0</v>
      </c>
      <c r="R24" s="18">
        <v>0</v>
      </c>
      <c r="S24" s="227" t="e">
        <f t="shared" si="3"/>
        <v>#DIV/0!</v>
      </c>
      <c r="T24" s="18">
        <f>+'1 кун-банк'!M23</f>
        <v>0</v>
      </c>
      <c r="U24" s="28">
        <f>+'1 кун-банк'!N23</f>
        <v>0</v>
      </c>
      <c r="V24" s="19">
        <v>0</v>
      </c>
      <c r="W24" s="18">
        <v>0</v>
      </c>
      <c r="X24" s="227" t="e">
        <f t="shared" si="4"/>
        <v>#DIV/0!</v>
      </c>
      <c r="Y24" s="18">
        <f>+'1 кун-банк'!O23</f>
        <v>0</v>
      </c>
      <c r="Z24" s="28">
        <f>+'1 кун-банк'!P23</f>
        <v>0</v>
      </c>
      <c r="AA24" s="19">
        <v>0</v>
      </c>
      <c r="AB24" s="18">
        <v>0</v>
      </c>
      <c r="AC24" s="227" t="e">
        <f t="shared" si="5"/>
        <v>#DIV/0!</v>
      </c>
      <c r="AD24" s="18">
        <f>+'1 кун-банк'!U23</f>
        <v>0</v>
      </c>
      <c r="AE24" s="28">
        <f>+'1 кун-банк'!V23</f>
        <v>0</v>
      </c>
      <c r="AF24" s="19">
        <v>0</v>
      </c>
      <c r="AG24" s="18">
        <v>0</v>
      </c>
      <c r="AH24" s="227" t="e">
        <f t="shared" si="6"/>
        <v>#DIV/0!</v>
      </c>
      <c r="AI24" s="18">
        <f>+'1 кун-банк'!W23</f>
        <v>0</v>
      </c>
      <c r="AJ24" s="28">
        <f>+'1 кун-банк'!X23</f>
        <v>0</v>
      </c>
      <c r="AK24" s="19">
        <v>0</v>
      </c>
      <c r="AL24" s="18">
        <v>0</v>
      </c>
      <c r="AM24" s="227" t="e">
        <f t="shared" si="7"/>
        <v>#DIV/0!</v>
      </c>
      <c r="AN24" s="18">
        <f>+'1 кун-банк'!Y23</f>
        <v>0</v>
      </c>
      <c r="AO24" s="28">
        <f>+'1 кун-банк'!Z23</f>
        <v>0</v>
      </c>
      <c r="AP24" s="19">
        <v>0</v>
      </c>
      <c r="AQ24" s="18">
        <v>0</v>
      </c>
      <c r="AR24" s="227" t="e">
        <f t="shared" si="8"/>
        <v>#DIV/0!</v>
      </c>
      <c r="AS24" s="18">
        <f>+'1 кун-банк'!AA23</f>
        <v>0</v>
      </c>
      <c r="AT24" s="28">
        <f>+'1 кун-банк'!AB23</f>
        <v>0</v>
      </c>
      <c r="AU24" s="19">
        <v>0</v>
      </c>
      <c r="AV24" s="18">
        <v>0</v>
      </c>
      <c r="AW24" s="227" t="e">
        <f t="shared" si="9"/>
        <v>#DIV/0!</v>
      </c>
      <c r="AX24" s="18">
        <f>+'1 кун-банк'!AC23+'1 кун-банк'!AE23+'1 кун-банк'!AG23</f>
        <v>0</v>
      </c>
      <c r="AY24" s="28">
        <f>+'1 кун-банк'!AD23+'1 кун-банк'!AF23+'1 кун-банк'!AH23</f>
        <v>0</v>
      </c>
      <c r="AZ24" s="19">
        <v>0</v>
      </c>
      <c r="BA24" s="18">
        <v>0</v>
      </c>
      <c r="BB24" s="227" t="e">
        <f t="shared" si="10"/>
        <v>#DIV/0!</v>
      </c>
      <c r="BC24" s="18">
        <f>+'1 кун-банк'!Q23+'1 кун-банк'!AI23</f>
        <v>0</v>
      </c>
      <c r="BD24" s="28">
        <f>+'1 кун-банк'!R23+'1 кун-банк'!AJ23</f>
        <v>0</v>
      </c>
      <c r="BE24" s="19">
        <v>0</v>
      </c>
      <c r="BF24" s="18">
        <v>0</v>
      </c>
      <c r="BG24" s="227" t="e">
        <f t="shared" si="11"/>
        <v>#DIV/0!</v>
      </c>
      <c r="BH24" s="18">
        <f>+'1 кун-банк'!AK23</f>
        <v>0</v>
      </c>
      <c r="BI24" s="28">
        <f>+'1 кун-банк'!AL23</f>
        <v>0</v>
      </c>
      <c r="BJ24" s="19">
        <v>0</v>
      </c>
      <c r="BK24" s="18">
        <v>0</v>
      </c>
      <c r="BL24" s="227" t="e">
        <f t="shared" si="12"/>
        <v>#DIV/0!</v>
      </c>
      <c r="BM24" s="18">
        <f>+'1 кун-банк'!AM23</f>
        <v>0</v>
      </c>
      <c r="BN24" s="28">
        <f>+'1 кун-банк'!AN23</f>
        <v>0</v>
      </c>
      <c r="BO24" s="19">
        <v>0</v>
      </c>
      <c r="BP24" s="18">
        <v>0</v>
      </c>
      <c r="BQ24" s="227" t="e">
        <f t="shared" si="13"/>
        <v>#DIV/0!</v>
      </c>
      <c r="BR24" s="18">
        <f>+'1 кун-банк'!AO23</f>
        <v>0</v>
      </c>
      <c r="BS24" s="28">
        <f>+'1 кун-банк'!AP23</f>
        <v>0</v>
      </c>
      <c r="BT24" s="19">
        <v>0</v>
      </c>
      <c r="BU24" s="18">
        <v>0</v>
      </c>
      <c r="BV24" s="227" t="e">
        <f t="shared" si="14"/>
        <v>#DIV/0!</v>
      </c>
      <c r="BW24" s="18">
        <f>+'1 кун-банк'!AQ23+'1 кун-банк'!G23+'1 кун-банк'!I23+'1 кун-банк'!S23</f>
        <v>0</v>
      </c>
      <c r="BX24" s="83">
        <f>+'1 кун-банк'!AR23+'1 кун-банк'!H23+'1 кун-банк'!J23+'1 кун-банк'!T23</f>
        <v>0</v>
      </c>
    </row>
    <row r="25" spans="1:76" s="16" customFormat="1" ht="42.75" customHeight="1" hidden="1">
      <c r="A25" s="125">
        <v>18</v>
      </c>
      <c r="B25" s="126" t="s">
        <v>116</v>
      </c>
      <c r="C25" s="95">
        <f t="shared" si="15"/>
        <v>0</v>
      </c>
      <c r="D25" s="17">
        <f t="shared" si="16"/>
        <v>0</v>
      </c>
      <c r="E25" s="17">
        <f t="shared" si="17"/>
        <v>0</v>
      </c>
      <c r="F25" s="96">
        <f t="shared" si="18"/>
        <v>0</v>
      </c>
      <c r="G25" s="91">
        <v>0</v>
      </c>
      <c r="H25" s="18">
        <v>0</v>
      </c>
      <c r="I25" s="227" t="e">
        <f t="shared" si="1"/>
        <v>#DIV/0!</v>
      </c>
      <c r="J25" s="18">
        <f>+'1 кун-банк'!E24</f>
        <v>0</v>
      </c>
      <c r="K25" s="28">
        <f>+'1 кун-банк'!F24</f>
        <v>0</v>
      </c>
      <c r="L25" s="19">
        <v>0</v>
      </c>
      <c r="M25" s="18">
        <v>0</v>
      </c>
      <c r="N25" s="227" t="e">
        <f t="shared" si="2"/>
        <v>#DIV/0!</v>
      </c>
      <c r="O25" s="18">
        <f>+'1 кун-банк'!K24</f>
        <v>0</v>
      </c>
      <c r="P25" s="28">
        <f>+'1 кун-банк'!L24</f>
        <v>0</v>
      </c>
      <c r="Q25" s="19">
        <v>0</v>
      </c>
      <c r="R25" s="18">
        <v>0</v>
      </c>
      <c r="S25" s="227" t="e">
        <f t="shared" si="3"/>
        <v>#DIV/0!</v>
      </c>
      <c r="T25" s="18">
        <f>+'1 кун-банк'!M24</f>
        <v>0</v>
      </c>
      <c r="U25" s="28">
        <f>+'1 кун-банк'!N24</f>
        <v>0</v>
      </c>
      <c r="V25" s="19">
        <v>0</v>
      </c>
      <c r="W25" s="18">
        <v>0</v>
      </c>
      <c r="X25" s="227" t="e">
        <f t="shared" si="4"/>
        <v>#DIV/0!</v>
      </c>
      <c r="Y25" s="18">
        <f>+'1 кун-банк'!O24</f>
        <v>0</v>
      </c>
      <c r="Z25" s="28">
        <f>+'1 кун-банк'!P24</f>
        <v>0</v>
      </c>
      <c r="AA25" s="19">
        <v>0</v>
      </c>
      <c r="AB25" s="18">
        <v>0</v>
      </c>
      <c r="AC25" s="227" t="e">
        <f t="shared" si="5"/>
        <v>#DIV/0!</v>
      </c>
      <c r="AD25" s="18">
        <f>+'1 кун-банк'!U24</f>
        <v>0</v>
      </c>
      <c r="AE25" s="28">
        <f>+'1 кун-банк'!V24</f>
        <v>0</v>
      </c>
      <c r="AF25" s="19">
        <v>0</v>
      </c>
      <c r="AG25" s="18">
        <v>0</v>
      </c>
      <c r="AH25" s="227" t="e">
        <f t="shared" si="6"/>
        <v>#DIV/0!</v>
      </c>
      <c r="AI25" s="18">
        <f>+'1 кун-банк'!W24</f>
        <v>0</v>
      </c>
      <c r="AJ25" s="28">
        <f>+'1 кун-банк'!X24</f>
        <v>0</v>
      </c>
      <c r="AK25" s="19">
        <v>0</v>
      </c>
      <c r="AL25" s="18">
        <v>0</v>
      </c>
      <c r="AM25" s="227" t="e">
        <f t="shared" si="7"/>
        <v>#DIV/0!</v>
      </c>
      <c r="AN25" s="18">
        <f>+'1 кун-банк'!Y24</f>
        <v>0</v>
      </c>
      <c r="AO25" s="28">
        <f>+'1 кун-банк'!Z24</f>
        <v>0</v>
      </c>
      <c r="AP25" s="19">
        <v>0</v>
      </c>
      <c r="AQ25" s="18">
        <v>0</v>
      </c>
      <c r="AR25" s="227" t="e">
        <f t="shared" si="8"/>
        <v>#DIV/0!</v>
      </c>
      <c r="AS25" s="18">
        <f>+'1 кун-банк'!AA24</f>
        <v>0</v>
      </c>
      <c r="AT25" s="28">
        <f>+'1 кун-банк'!AB24</f>
        <v>0</v>
      </c>
      <c r="AU25" s="19">
        <v>0</v>
      </c>
      <c r="AV25" s="18">
        <v>0</v>
      </c>
      <c r="AW25" s="227" t="e">
        <f t="shared" si="9"/>
        <v>#DIV/0!</v>
      </c>
      <c r="AX25" s="18">
        <f>+'1 кун-банк'!AC24+'1 кун-банк'!AE24+'1 кун-банк'!AG24</f>
        <v>0</v>
      </c>
      <c r="AY25" s="28">
        <f>+'1 кун-банк'!AD24+'1 кун-банк'!AF24+'1 кун-банк'!AH24</f>
        <v>0</v>
      </c>
      <c r="AZ25" s="19">
        <v>0</v>
      </c>
      <c r="BA25" s="18">
        <v>0</v>
      </c>
      <c r="BB25" s="227" t="e">
        <f t="shared" si="10"/>
        <v>#DIV/0!</v>
      </c>
      <c r="BC25" s="18">
        <f>+'1 кун-банк'!Q24+'1 кун-банк'!AI24</f>
        <v>0</v>
      </c>
      <c r="BD25" s="28">
        <f>+'1 кун-банк'!R24+'1 кун-банк'!AJ24</f>
        <v>0</v>
      </c>
      <c r="BE25" s="19">
        <v>0</v>
      </c>
      <c r="BF25" s="18">
        <v>0</v>
      </c>
      <c r="BG25" s="227" t="e">
        <f t="shared" si="11"/>
        <v>#DIV/0!</v>
      </c>
      <c r="BH25" s="18">
        <f>+'1 кун-банк'!AK24</f>
        <v>0</v>
      </c>
      <c r="BI25" s="28">
        <f>+'1 кун-банк'!AL24</f>
        <v>0</v>
      </c>
      <c r="BJ25" s="19">
        <v>0</v>
      </c>
      <c r="BK25" s="18">
        <v>0</v>
      </c>
      <c r="BL25" s="227" t="e">
        <f t="shared" si="12"/>
        <v>#DIV/0!</v>
      </c>
      <c r="BM25" s="18">
        <f>+'1 кун-банк'!AM24</f>
        <v>0</v>
      </c>
      <c r="BN25" s="28">
        <f>+'1 кун-банк'!AN24</f>
        <v>0</v>
      </c>
      <c r="BO25" s="19">
        <v>0</v>
      </c>
      <c r="BP25" s="18">
        <v>0</v>
      </c>
      <c r="BQ25" s="227" t="e">
        <f t="shared" si="13"/>
        <v>#DIV/0!</v>
      </c>
      <c r="BR25" s="18">
        <f>+'1 кун-банк'!AO24</f>
        <v>0</v>
      </c>
      <c r="BS25" s="28">
        <f>+'1 кун-банк'!AP24</f>
        <v>0</v>
      </c>
      <c r="BT25" s="19">
        <v>0</v>
      </c>
      <c r="BU25" s="18">
        <v>0</v>
      </c>
      <c r="BV25" s="227" t="e">
        <f t="shared" si="14"/>
        <v>#DIV/0!</v>
      </c>
      <c r="BW25" s="18">
        <f>+'1 кун-банк'!AQ24+'1 кун-банк'!G24+'1 кун-банк'!I24+'1 кун-банк'!S24</f>
        <v>0</v>
      </c>
      <c r="BX25" s="83">
        <f>+'1 кун-банк'!AR24+'1 кун-банк'!H24+'1 кун-банк'!J24+'1 кун-банк'!T24</f>
        <v>0</v>
      </c>
    </row>
    <row r="26" spans="1:76" s="16" customFormat="1" ht="42.75" customHeight="1">
      <c r="A26" s="125">
        <v>15</v>
      </c>
      <c r="B26" s="126" t="s">
        <v>117</v>
      </c>
      <c r="C26" s="95">
        <f t="shared" si="15"/>
        <v>127</v>
      </c>
      <c r="D26" s="17">
        <f t="shared" si="16"/>
        <v>1929.0400000000002</v>
      </c>
      <c r="E26" s="17">
        <f t="shared" si="17"/>
        <v>8</v>
      </c>
      <c r="F26" s="96">
        <f t="shared" si="18"/>
        <v>53.280000000000086</v>
      </c>
      <c r="G26" s="91">
        <v>7</v>
      </c>
      <c r="H26" s="18">
        <v>99</v>
      </c>
      <c r="I26" s="227">
        <f t="shared" si="1"/>
        <v>14.142857142857142</v>
      </c>
      <c r="J26" s="18">
        <f>+'1 кун-банк'!E25</f>
        <v>1</v>
      </c>
      <c r="K26" s="28">
        <f>+'1 кун-банк'!F25</f>
        <v>12</v>
      </c>
      <c r="L26" s="19">
        <v>1</v>
      </c>
      <c r="M26" s="18">
        <v>27</v>
      </c>
      <c r="N26" s="227">
        <f t="shared" si="2"/>
        <v>27</v>
      </c>
      <c r="O26" s="18">
        <f>+'1 кун-банк'!K25</f>
        <v>0</v>
      </c>
      <c r="P26" s="28">
        <f>+'1 кун-банк'!L25</f>
        <v>0</v>
      </c>
      <c r="Q26" s="19">
        <v>21</v>
      </c>
      <c r="R26" s="18">
        <v>405.97</v>
      </c>
      <c r="S26" s="227">
        <f t="shared" si="3"/>
        <v>19.331904761904763</v>
      </c>
      <c r="T26" s="18">
        <f>+'1 кун-банк'!M25</f>
        <v>1</v>
      </c>
      <c r="U26" s="28">
        <f>+'1 кун-банк'!N25</f>
        <v>29.5</v>
      </c>
      <c r="V26" s="19">
        <v>0</v>
      </c>
      <c r="W26" s="18">
        <v>0</v>
      </c>
      <c r="X26" s="227"/>
      <c r="Y26" s="18">
        <f>+'1 кун-банк'!O25</f>
        <v>0</v>
      </c>
      <c r="Z26" s="28">
        <f>+'1 кун-банк'!P25</f>
        <v>0</v>
      </c>
      <c r="AA26" s="19">
        <v>0</v>
      </c>
      <c r="AB26" s="18">
        <v>0</v>
      </c>
      <c r="AC26" s="227"/>
      <c r="AD26" s="18">
        <f>+'1 кун-банк'!U25</f>
        <v>0</v>
      </c>
      <c r="AE26" s="28">
        <f>+'1 кун-банк'!V25</f>
        <v>0</v>
      </c>
      <c r="AF26" s="19">
        <v>2</v>
      </c>
      <c r="AG26" s="18">
        <v>3.5</v>
      </c>
      <c r="AH26" s="227"/>
      <c r="AI26" s="18">
        <f>+'1 кун-банк'!W25</f>
        <v>0</v>
      </c>
      <c r="AJ26" s="28">
        <f>+'1 кун-банк'!X25</f>
        <v>0</v>
      </c>
      <c r="AK26" s="19">
        <v>2</v>
      </c>
      <c r="AL26" s="18">
        <v>47.8</v>
      </c>
      <c r="AM26" s="227"/>
      <c r="AN26" s="18">
        <f>+'1 кун-банк'!Y25</f>
        <v>0</v>
      </c>
      <c r="AO26" s="28">
        <f>+'1 кун-банк'!Z25</f>
        <v>0</v>
      </c>
      <c r="AP26" s="19">
        <v>1</v>
      </c>
      <c r="AQ26" s="18">
        <v>25</v>
      </c>
      <c r="AR26" s="227"/>
      <c r="AS26" s="18">
        <f>+'1 кун-банк'!AA25</f>
        <v>0</v>
      </c>
      <c r="AT26" s="28">
        <f>+'1 кун-банк'!AB25</f>
        <v>0</v>
      </c>
      <c r="AU26" s="19">
        <v>0</v>
      </c>
      <c r="AV26" s="18">
        <v>0</v>
      </c>
      <c r="AW26" s="227"/>
      <c r="AX26" s="18">
        <f>+'1 кун-банк'!AC25+'1 кун-банк'!AE25+'1 кун-банк'!AG25</f>
        <v>0</v>
      </c>
      <c r="AY26" s="28">
        <f>+'1 кун-банк'!AD25+'1 кун-банк'!AF25+'1 кун-банк'!AH25</f>
        <v>0</v>
      </c>
      <c r="AZ26" s="19">
        <v>51</v>
      </c>
      <c r="BA26" s="18">
        <v>560.82</v>
      </c>
      <c r="BB26" s="227">
        <f t="shared" si="10"/>
        <v>10.996470588235296</v>
      </c>
      <c r="BC26" s="18">
        <f>+'1 кун-банк'!Q25+'1 кун-банк'!AI25</f>
        <v>4</v>
      </c>
      <c r="BD26" s="28">
        <f>+'1 кун-банк'!R25+'1 кун-банк'!AJ25</f>
        <v>5.430000000000064</v>
      </c>
      <c r="BE26" s="19">
        <v>38</v>
      </c>
      <c r="BF26" s="18">
        <v>533.36</v>
      </c>
      <c r="BG26" s="227">
        <f t="shared" si="11"/>
        <v>14.035789473684211</v>
      </c>
      <c r="BH26" s="18">
        <f>+'1 кун-банк'!AK25</f>
        <v>2</v>
      </c>
      <c r="BI26" s="28">
        <f>+'1 кун-банк'!AL25</f>
        <v>6.350000000000023</v>
      </c>
      <c r="BJ26" s="19">
        <v>0</v>
      </c>
      <c r="BK26" s="18">
        <v>0</v>
      </c>
      <c r="BL26" s="227"/>
      <c r="BM26" s="18">
        <f>+'1 кун-банк'!AM25</f>
        <v>0</v>
      </c>
      <c r="BN26" s="28">
        <f>+'1 кун-банк'!AN25</f>
        <v>0</v>
      </c>
      <c r="BO26" s="19">
        <v>2</v>
      </c>
      <c r="BP26" s="18">
        <v>181</v>
      </c>
      <c r="BQ26" s="227"/>
      <c r="BR26" s="18">
        <f>+'1 кун-банк'!AO25</f>
        <v>0</v>
      </c>
      <c r="BS26" s="28">
        <f>+'1 кун-банк'!AP25</f>
        <v>0</v>
      </c>
      <c r="BT26" s="19">
        <v>2</v>
      </c>
      <c r="BU26" s="18">
        <v>45.59</v>
      </c>
      <c r="BV26" s="227">
        <f t="shared" si="14"/>
        <v>22.795</v>
      </c>
      <c r="BW26" s="18">
        <f>+'1 кун-банк'!AQ25+'1 кун-банк'!G25+'1 кун-банк'!I25+'1 кун-банк'!S25</f>
        <v>0</v>
      </c>
      <c r="BX26" s="83">
        <f>+'1 кун-банк'!AR25+'1 кун-банк'!H25+'1 кун-банк'!J25+'1 кун-банк'!T25</f>
        <v>0</v>
      </c>
    </row>
    <row r="27" spans="1:76" s="16" customFormat="1" ht="42.75" customHeight="1">
      <c r="A27" s="125">
        <v>16</v>
      </c>
      <c r="B27" s="126" t="s">
        <v>23</v>
      </c>
      <c r="C27" s="95">
        <f t="shared" si="15"/>
        <v>579</v>
      </c>
      <c r="D27" s="17">
        <f t="shared" si="16"/>
        <v>11627.733000000002</v>
      </c>
      <c r="E27" s="17">
        <f t="shared" si="17"/>
        <v>31</v>
      </c>
      <c r="F27" s="96">
        <f t="shared" si="18"/>
        <v>565.1499999999997</v>
      </c>
      <c r="G27" s="91">
        <v>21</v>
      </c>
      <c r="H27" s="18">
        <v>480.25</v>
      </c>
      <c r="I27" s="227">
        <f t="shared" si="1"/>
        <v>22.86904761904762</v>
      </c>
      <c r="J27" s="18">
        <f>+'1 кун-банк'!E26</f>
        <v>3</v>
      </c>
      <c r="K27" s="28">
        <f>+'1 кун-банк'!F26</f>
        <v>53.99999999999997</v>
      </c>
      <c r="L27" s="19">
        <v>0</v>
      </c>
      <c r="M27" s="18">
        <v>0</v>
      </c>
      <c r="N27" s="227"/>
      <c r="O27" s="18">
        <f>+'1 кун-банк'!K26</f>
        <v>0</v>
      </c>
      <c r="P27" s="28">
        <f>+'1 кун-банк'!L26</f>
        <v>0</v>
      </c>
      <c r="Q27" s="19">
        <v>70</v>
      </c>
      <c r="R27" s="18">
        <v>1213.98</v>
      </c>
      <c r="S27" s="227">
        <f t="shared" si="3"/>
        <v>17.34257142857143</v>
      </c>
      <c r="T27" s="18">
        <f>+'1 кун-банк'!M26</f>
        <v>2</v>
      </c>
      <c r="U27" s="28">
        <f>+'1 кун-банк'!N26</f>
        <v>39.460000000000036</v>
      </c>
      <c r="V27" s="19">
        <v>3</v>
      </c>
      <c r="W27" s="18">
        <v>87.35</v>
      </c>
      <c r="X27" s="227">
        <f t="shared" si="4"/>
        <v>29.116666666666664</v>
      </c>
      <c r="Y27" s="18">
        <f>+'1 кун-банк'!O26</f>
        <v>0</v>
      </c>
      <c r="Z27" s="28">
        <f>+'1 кун-банк'!P26</f>
        <v>0</v>
      </c>
      <c r="AA27" s="19">
        <v>1</v>
      </c>
      <c r="AB27" s="18">
        <v>20</v>
      </c>
      <c r="AC27" s="227">
        <f t="shared" si="5"/>
        <v>20</v>
      </c>
      <c r="AD27" s="18">
        <f>+'1 кун-банк'!U26</f>
        <v>0</v>
      </c>
      <c r="AE27" s="28">
        <f>+'1 кун-банк'!V26</f>
        <v>0</v>
      </c>
      <c r="AF27" s="19">
        <v>32</v>
      </c>
      <c r="AG27" s="18">
        <v>621.1700000000009</v>
      </c>
      <c r="AH27" s="227">
        <f t="shared" si="6"/>
        <v>19.411562500000027</v>
      </c>
      <c r="AI27" s="18">
        <f>+'1 кун-банк'!W26</f>
        <v>0</v>
      </c>
      <c r="AJ27" s="28">
        <f>+'1 кун-банк'!X26</f>
        <v>0</v>
      </c>
      <c r="AK27" s="19">
        <v>10</v>
      </c>
      <c r="AL27" s="18">
        <v>220.10000000000002</v>
      </c>
      <c r="AM27" s="227">
        <f t="shared" si="7"/>
        <v>22.01</v>
      </c>
      <c r="AN27" s="18">
        <f>+'1 кун-банк'!Y26</f>
        <v>1</v>
      </c>
      <c r="AO27" s="28">
        <f>+'1 кун-банк'!Z26</f>
        <v>14.299999999999997</v>
      </c>
      <c r="AP27" s="19">
        <v>88</v>
      </c>
      <c r="AQ27" s="18">
        <v>2059.4700000000003</v>
      </c>
      <c r="AR27" s="227">
        <f t="shared" si="8"/>
        <v>23.403068181818185</v>
      </c>
      <c r="AS27" s="18">
        <f>+'1 кун-банк'!AA26</f>
        <v>0</v>
      </c>
      <c r="AT27" s="28">
        <f>+'1 кун-банк'!AB26</f>
        <v>0</v>
      </c>
      <c r="AU27" s="19">
        <v>0</v>
      </c>
      <c r="AV27" s="18">
        <v>0</v>
      </c>
      <c r="AW27" s="227"/>
      <c r="AX27" s="18">
        <f>+'1 кун-банк'!AC26+'1 кун-банк'!AE26+'1 кун-банк'!AG26</f>
        <v>0</v>
      </c>
      <c r="AY27" s="28">
        <f>+'1 кун-банк'!AD26+'1 кун-банк'!AF26+'1 кун-банк'!AH26</f>
        <v>0</v>
      </c>
      <c r="AZ27" s="19">
        <v>105</v>
      </c>
      <c r="BA27" s="18">
        <v>2266.1399999999994</v>
      </c>
      <c r="BB27" s="227">
        <f t="shared" si="10"/>
        <v>21.58228571428571</v>
      </c>
      <c r="BC27" s="18">
        <f>+'1 кун-банк'!Q26+'1 кун-банк'!AI26</f>
        <v>14</v>
      </c>
      <c r="BD27" s="28">
        <f>+'1 кун-банк'!R26+'1 кун-банк'!AJ26</f>
        <v>230.01</v>
      </c>
      <c r="BE27" s="19">
        <v>224</v>
      </c>
      <c r="BF27" s="18">
        <v>2686.153000000001</v>
      </c>
      <c r="BG27" s="227">
        <f t="shared" si="11"/>
        <v>11.99175446428572</v>
      </c>
      <c r="BH27" s="18">
        <f>+'1 кун-банк'!AK26</f>
        <v>7</v>
      </c>
      <c r="BI27" s="28">
        <f>+'1 кун-банк'!AL26</f>
        <v>127.91999999999985</v>
      </c>
      <c r="BJ27" s="19">
        <v>4</v>
      </c>
      <c r="BK27" s="18">
        <v>120</v>
      </c>
      <c r="BL27" s="227">
        <f t="shared" si="12"/>
        <v>30</v>
      </c>
      <c r="BM27" s="18">
        <f>+'1 кун-банк'!AM26</f>
        <v>0</v>
      </c>
      <c r="BN27" s="28">
        <f>+'1 кун-банк'!AN26</f>
        <v>0</v>
      </c>
      <c r="BO27" s="19">
        <v>19</v>
      </c>
      <c r="BP27" s="18">
        <v>1813.04</v>
      </c>
      <c r="BQ27" s="227">
        <f t="shared" si="13"/>
        <v>95.42315789473685</v>
      </c>
      <c r="BR27" s="18">
        <f>+'1 кун-банк'!AO26</f>
        <v>4</v>
      </c>
      <c r="BS27" s="28">
        <f>+'1 кун-банк'!AP26</f>
        <v>99.45999999999992</v>
      </c>
      <c r="BT27" s="19">
        <v>2</v>
      </c>
      <c r="BU27" s="18">
        <v>40.08</v>
      </c>
      <c r="BV27" s="227">
        <f t="shared" si="14"/>
        <v>20.04</v>
      </c>
      <c r="BW27" s="18">
        <f>+'1 кун-банк'!AQ26+'1 кун-банк'!G26+'1 кун-банк'!I26+'1 кун-банк'!S26</f>
        <v>0</v>
      </c>
      <c r="BX27" s="83">
        <f>+'1 кун-банк'!AR26+'1 кун-банк'!H26+'1 кун-банк'!J26+'1 кун-банк'!T26</f>
        <v>0</v>
      </c>
    </row>
    <row r="28" spans="1:76" s="16" customFormat="1" ht="42.75" customHeight="1" hidden="1">
      <c r="A28" s="125">
        <v>21</v>
      </c>
      <c r="B28" s="126" t="s">
        <v>118</v>
      </c>
      <c r="C28" s="95">
        <f t="shared" si="15"/>
        <v>0</v>
      </c>
      <c r="D28" s="17">
        <f t="shared" si="16"/>
        <v>0</v>
      </c>
      <c r="E28" s="17">
        <f t="shared" si="17"/>
        <v>0</v>
      </c>
      <c r="F28" s="96">
        <f t="shared" si="18"/>
        <v>0</v>
      </c>
      <c r="G28" s="91">
        <v>0</v>
      </c>
      <c r="H28" s="18">
        <v>0</v>
      </c>
      <c r="I28" s="227" t="e">
        <f t="shared" si="1"/>
        <v>#DIV/0!</v>
      </c>
      <c r="J28" s="18">
        <f>+'1 кун-банк'!E27</f>
        <v>0</v>
      </c>
      <c r="K28" s="28">
        <f>+'1 кун-банк'!F27</f>
        <v>0</v>
      </c>
      <c r="L28" s="19">
        <v>0</v>
      </c>
      <c r="M28" s="18">
        <v>0</v>
      </c>
      <c r="N28" s="227" t="e">
        <f t="shared" si="2"/>
        <v>#DIV/0!</v>
      </c>
      <c r="O28" s="18">
        <f>+'1 кун-банк'!K27</f>
        <v>0</v>
      </c>
      <c r="P28" s="28">
        <f>+'1 кун-банк'!L27</f>
        <v>0</v>
      </c>
      <c r="Q28" s="19">
        <v>0</v>
      </c>
      <c r="R28" s="18">
        <v>0</v>
      </c>
      <c r="S28" s="227" t="e">
        <f t="shared" si="3"/>
        <v>#DIV/0!</v>
      </c>
      <c r="T28" s="18">
        <f>+'1 кун-банк'!M27</f>
        <v>0</v>
      </c>
      <c r="U28" s="28">
        <f>+'1 кун-банк'!N27</f>
        <v>0</v>
      </c>
      <c r="V28" s="19">
        <v>0</v>
      </c>
      <c r="W28" s="18">
        <v>0</v>
      </c>
      <c r="X28" s="227" t="e">
        <f t="shared" si="4"/>
        <v>#DIV/0!</v>
      </c>
      <c r="Y28" s="18">
        <f>+'1 кун-банк'!O27</f>
        <v>0</v>
      </c>
      <c r="Z28" s="28">
        <f>+'1 кун-банк'!P27</f>
        <v>0</v>
      </c>
      <c r="AA28" s="19">
        <v>0</v>
      </c>
      <c r="AB28" s="18">
        <v>0</v>
      </c>
      <c r="AC28" s="227" t="e">
        <f t="shared" si="5"/>
        <v>#DIV/0!</v>
      </c>
      <c r="AD28" s="18">
        <f>+'1 кун-банк'!U27</f>
        <v>0</v>
      </c>
      <c r="AE28" s="28">
        <f>+'1 кун-банк'!V27</f>
        <v>0</v>
      </c>
      <c r="AF28" s="19">
        <v>0</v>
      </c>
      <c r="AG28" s="18">
        <v>0</v>
      </c>
      <c r="AH28" s="227" t="e">
        <f t="shared" si="6"/>
        <v>#DIV/0!</v>
      </c>
      <c r="AI28" s="18">
        <f>+'1 кун-банк'!W27</f>
        <v>0</v>
      </c>
      <c r="AJ28" s="28">
        <f>+'1 кун-банк'!X27</f>
        <v>0</v>
      </c>
      <c r="AK28" s="19">
        <v>0</v>
      </c>
      <c r="AL28" s="18">
        <v>0</v>
      </c>
      <c r="AM28" s="227" t="e">
        <f t="shared" si="7"/>
        <v>#DIV/0!</v>
      </c>
      <c r="AN28" s="18">
        <f>+'1 кун-банк'!Y27</f>
        <v>0</v>
      </c>
      <c r="AO28" s="28">
        <f>+'1 кун-банк'!Z27</f>
        <v>0</v>
      </c>
      <c r="AP28" s="19">
        <v>0</v>
      </c>
      <c r="AQ28" s="18">
        <v>0</v>
      </c>
      <c r="AR28" s="227" t="e">
        <f t="shared" si="8"/>
        <v>#DIV/0!</v>
      </c>
      <c r="AS28" s="18">
        <f>+'1 кун-банк'!AA27</f>
        <v>0</v>
      </c>
      <c r="AT28" s="28">
        <f>+'1 кун-банк'!AB27</f>
        <v>0</v>
      </c>
      <c r="AU28" s="19">
        <v>0</v>
      </c>
      <c r="AV28" s="18">
        <v>0</v>
      </c>
      <c r="AW28" s="227" t="e">
        <f t="shared" si="9"/>
        <v>#DIV/0!</v>
      </c>
      <c r="AX28" s="18">
        <f>+'1 кун-банк'!AC27+'1 кун-банк'!AE27+'1 кун-банк'!AG27</f>
        <v>0</v>
      </c>
      <c r="AY28" s="28">
        <f>+'1 кун-банк'!AD27+'1 кун-банк'!AF27+'1 кун-банк'!AH27</f>
        <v>0</v>
      </c>
      <c r="AZ28" s="19">
        <v>0</v>
      </c>
      <c r="BA28" s="18">
        <v>0</v>
      </c>
      <c r="BB28" s="227" t="e">
        <f t="shared" si="10"/>
        <v>#DIV/0!</v>
      </c>
      <c r="BC28" s="18">
        <f>+'1 кун-банк'!Q27+'1 кун-банк'!AI27</f>
        <v>0</v>
      </c>
      <c r="BD28" s="28">
        <f>+'1 кун-банк'!R27+'1 кун-банк'!AJ27</f>
        <v>0</v>
      </c>
      <c r="BE28" s="19">
        <v>0</v>
      </c>
      <c r="BF28" s="18">
        <v>0</v>
      </c>
      <c r="BG28" s="227" t="e">
        <f t="shared" si="11"/>
        <v>#DIV/0!</v>
      </c>
      <c r="BH28" s="18">
        <f>+'1 кун-банк'!AK27</f>
        <v>0</v>
      </c>
      <c r="BI28" s="28">
        <f>+'1 кун-банк'!AL27</f>
        <v>0</v>
      </c>
      <c r="BJ28" s="19">
        <v>0</v>
      </c>
      <c r="BK28" s="18">
        <v>0</v>
      </c>
      <c r="BL28" s="227" t="e">
        <f t="shared" si="12"/>
        <v>#DIV/0!</v>
      </c>
      <c r="BM28" s="18">
        <f>+'1 кун-банк'!AM27</f>
        <v>0</v>
      </c>
      <c r="BN28" s="28">
        <f>+'1 кун-банк'!AN27</f>
        <v>0</v>
      </c>
      <c r="BO28" s="19">
        <v>0</v>
      </c>
      <c r="BP28" s="18">
        <v>0</v>
      </c>
      <c r="BQ28" s="227" t="e">
        <f t="shared" si="13"/>
        <v>#DIV/0!</v>
      </c>
      <c r="BR28" s="18">
        <f>+'1 кун-банк'!AO27</f>
        <v>0</v>
      </c>
      <c r="BS28" s="28">
        <f>+'1 кун-банк'!AP27</f>
        <v>0</v>
      </c>
      <c r="BT28" s="19">
        <v>0</v>
      </c>
      <c r="BU28" s="18">
        <v>0</v>
      </c>
      <c r="BV28" s="227" t="e">
        <f t="shared" si="14"/>
        <v>#DIV/0!</v>
      </c>
      <c r="BW28" s="18">
        <f>+'1 кун-банк'!AQ27+'1 кун-банк'!G27+'1 кун-банк'!I27+'1 кун-банк'!S27</f>
        <v>0</v>
      </c>
      <c r="BX28" s="83">
        <f>+'1 кун-банк'!AR27+'1 кун-банк'!H27+'1 кун-банк'!J27+'1 кун-банк'!T27</f>
        <v>0</v>
      </c>
    </row>
    <row r="29" spans="1:76" s="16" customFormat="1" ht="42.75" customHeight="1">
      <c r="A29" s="125">
        <v>17</v>
      </c>
      <c r="B29" s="126" t="s">
        <v>119</v>
      </c>
      <c r="C29" s="95">
        <f t="shared" si="15"/>
        <v>8</v>
      </c>
      <c r="D29" s="17">
        <f t="shared" si="16"/>
        <v>1163</v>
      </c>
      <c r="E29" s="17">
        <f t="shared" si="17"/>
        <v>4</v>
      </c>
      <c r="F29" s="96">
        <f t="shared" si="18"/>
        <v>460</v>
      </c>
      <c r="G29" s="91">
        <v>1</v>
      </c>
      <c r="H29" s="18">
        <v>30</v>
      </c>
      <c r="I29" s="227"/>
      <c r="J29" s="18">
        <f>+'1 кун-банк'!E28</f>
        <v>1</v>
      </c>
      <c r="K29" s="28">
        <f>+'1 кун-банк'!F28</f>
        <v>30</v>
      </c>
      <c r="L29" s="19">
        <v>0</v>
      </c>
      <c r="M29" s="18">
        <v>0</v>
      </c>
      <c r="N29" s="227"/>
      <c r="O29" s="18">
        <f>+'1 кун-банк'!K28</f>
        <v>0</v>
      </c>
      <c r="P29" s="28">
        <f>+'1 кун-банк'!L28</f>
        <v>0</v>
      </c>
      <c r="Q29" s="19">
        <v>1</v>
      </c>
      <c r="R29" s="18">
        <v>30</v>
      </c>
      <c r="S29" s="227"/>
      <c r="T29" s="18">
        <f>+'1 кун-банк'!M28</f>
        <v>1</v>
      </c>
      <c r="U29" s="28">
        <f>+'1 кун-банк'!N28</f>
        <v>30</v>
      </c>
      <c r="V29" s="19">
        <v>0</v>
      </c>
      <c r="W29" s="18">
        <v>0</v>
      </c>
      <c r="X29" s="227"/>
      <c r="Y29" s="18">
        <f>+'1 кун-банк'!O28</f>
        <v>0</v>
      </c>
      <c r="Z29" s="28">
        <f>+'1 кун-банк'!P28</f>
        <v>0</v>
      </c>
      <c r="AA29" s="19">
        <v>0</v>
      </c>
      <c r="AB29" s="18">
        <v>0</v>
      </c>
      <c r="AC29" s="227"/>
      <c r="AD29" s="18">
        <f>+'1 кун-банк'!U28</f>
        <v>0</v>
      </c>
      <c r="AE29" s="28">
        <f>+'1 кун-банк'!V28</f>
        <v>0</v>
      </c>
      <c r="AF29" s="19">
        <v>0</v>
      </c>
      <c r="AG29" s="18">
        <v>0</v>
      </c>
      <c r="AH29" s="227"/>
      <c r="AI29" s="18">
        <f>+'1 кун-банк'!W28</f>
        <v>0</v>
      </c>
      <c r="AJ29" s="28">
        <f>+'1 кун-банк'!X28</f>
        <v>0</v>
      </c>
      <c r="AK29" s="19">
        <v>0</v>
      </c>
      <c r="AL29" s="18">
        <v>0</v>
      </c>
      <c r="AM29" s="227"/>
      <c r="AN29" s="18">
        <f>+'1 кун-банк'!Y28</f>
        <v>0</v>
      </c>
      <c r="AO29" s="28">
        <f>+'1 кун-банк'!Z28</f>
        <v>0</v>
      </c>
      <c r="AP29" s="19">
        <v>0</v>
      </c>
      <c r="AQ29" s="18">
        <v>0</v>
      </c>
      <c r="AR29" s="227"/>
      <c r="AS29" s="18">
        <f>+'1 кун-банк'!AA28</f>
        <v>0</v>
      </c>
      <c r="AT29" s="28">
        <f>+'1 кун-банк'!AB28</f>
        <v>0</v>
      </c>
      <c r="AU29" s="19">
        <v>0</v>
      </c>
      <c r="AV29" s="18">
        <v>0</v>
      </c>
      <c r="AW29" s="227"/>
      <c r="AX29" s="18">
        <f>+'1 кун-банк'!AC28+'1 кун-банк'!AE28+'1 кун-банк'!AG28</f>
        <v>0</v>
      </c>
      <c r="AY29" s="28">
        <f>+'1 кун-банк'!AD28+'1 кун-банк'!AF28+'1 кун-банк'!AH28</f>
        <v>0</v>
      </c>
      <c r="AZ29" s="19">
        <v>5</v>
      </c>
      <c r="BA29" s="18">
        <v>903</v>
      </c>
      <c r="BB29" s="227"/>
      <c r="BC29" s="18">
        <f>+'1 кун-банк'!Q28+'1 кун-банк'!AI28</f>
        <v>2</v>
      </c>
      <c r="BD29" s="28">
        <f>+'1 кун-банк'!R28+'1 кун-банк'!AJ28</f>
        <v>400</v>
      </c>
      <c r="BE29" s="19">
        <v>0</v>
      </c>
      <c r="BF29" s="18">
        <v>0</v>
      </c>
      <c r="BG29" s="227"/>
      <c r="BH29" s="18">
        <f>+'1 кун-банк'!AK28</f>
        <v>0</v>
      </c>
      <c r="BI29" s="28">
        <f>+'1 кун-банк'!AL28</f>
        <v>0</v>
      </c>
      <c r="BJ29" s="19">
        <v>0</v>
      </c>
      <c r="BK29" s="18">
        <v>0</v>
      </c>
      <c r="BL29" s="227"/>
      <c r="BM29" s="18">
        <f>+'1 кун-банк'!AM28</f>
        <v>0</v>
      </c>
      <c r="BN29" s="28">
        <f>+'1 кун-банк'!AN28</f>
        <v>0</v>
      </c>
      <c r="BO29" s="19">
        <v>1</v>
      </c>
      <c r="BP29" s="18">
        <v>200</v>
      </c>
      <c r="BQ29" s="227"/>
      <c r="BR29" s="18">
        <f>+'1 кун-банк'!AO28</f>
        <v>0</v>
      </c>
      <c r="BS29" s="28">
        <f>+'1 кун-банк'!AP28</f>
        <v>0</v>
      </c>
      <c r="BT29" s="19">
        <v>0</v>
      </c>
      <c r="BU29" s="18">
        <v>0</v>
      </c>
      <c r="BV29" s="227"/>
      <c r="BW29" s="18">
        <f>+'1 кун-банк'!AQ28+'1 кун-банк'!G28+'1 кун-банк'!I28+'1 кун-банк'!S28</f>
        <v>0</v>
      </c>
      <c r="BX29" s="83">
        <f>+'1 кун-банк'!AR28+'1 кун-банк'!H28+'1 кун-банк'!J28+'1 кун-банк'!T28</f>
        <v>0</v>
      </c>
    </row>
    <row r="30" spans="1:76" s="16" customFormat="1" ht="42.75" customHeight="1">
      <c r="A30" s="125">
        <v>18</v>
      </c>
      <c r="B30" s="126" t="s">
        <v>47</v>
      </c>
      <c r="C30" s="95">
        <f t="shared" si="15"/>
        <v>925</v>
      </c>
      <c r="D30" s="17">
        <f t="shared" si="16"/>
        <v>15650.45</v>
      </c>
      <c r="E30" s="17">
        <f t="shared" si="17"/>
        <v>100</v>
      </c>
      <c r="F30" s="96">
        <f t="shared" si="18"/>
        <v>1274.99</v>
      </c>
      <c r="G30" s="91">
        <v>79</v>
      </c>
      <c r="H30" s="18">
        <v>2283.18</v>
      </c>
      <c r="I30" s="227">
        <f t="shared" si="1"/>
        <v>28.901012658227845</v>
      </c>
      <c r="J30" s="18">
        <f>+'1 кун-банк'!E29</f>
        <v>10</v>
      </c>
      <c r="K30" s="28">
        <f>+'1 кун-банк'!F29</f>
        <v>444.8499999999999</v>
      </c>
      <c r="L30" s="19">
        <v>1</v>
      </c>
      <c r="M30" s="18">
        <v>30</v>
      </c>
      <c r="N30" s="227">
        <f t="shared" si="2"/>
        <v>30</v>
      </c>
      <c r="O30" s="18">
        <f>+'1 кун-банк'!K29</f>
        <v>0</v>
      </c>
      <c r="P30" s="28">
        <f>+'1 кун-банк'!L29</f>
        <v>0</v>
      </c>
      <c r="Q30" s="19">
        <v>63</v>
      </c>
      <c r="R30" s="18">
        <v>1155.3600000000001</v>
      </c>
      <c r="S30" s="227">
        <f t="shared" si="3"/>
        <v>18.339047619047623</v>
      </c>
      <c r="T30" s="18">
        <f>+'1 кун-банк'!M29</f>
        <v>10</v>
      </c>
      <c r="U30" s="28">
        <f>+'1 кун-банк'!N29</f>
        <v>102.55000000000007</v>
      </c>
      <c r="V30" s="19">
        <v>10</v>
      </c>
      <c r="W30" s="18">
        <v>139.01</v>
      </c>
      <c r="X30" s="227">
        <f t="shared" si="4"/>
        <v>13.901</v>
      </c>
      <c r="Y30" s="18">
        <f>+'1 кун-банк'!O29</f>
        <v>4</v>
      </c>
      <c r="Z30" s="28">
        <f>+'1 кун-банк'!P29</f>
        <v>5.299999999999983</v>
      </c>
      <c r="AA30" s="19">
        <v>5</v>
      </c>
      <c r="AB30" s="18">
        <v>630</v>
      </c>
      <c r="AC30" s="227">
        <f t="shared" si="5"/>
        <v>126</v>
      </c>
      <c r="AD30" s="18">
        <f>+'1 кун-банк'!U29</f>
        <v>0</v>
      </c>
      <c r="AE30" s="28">
        <f>+'1 кун-банк'!V29</f>
        <v>0</v>
      </c>
      <c r="AF30" s="19">
        <v>47</v>
      </c>
      <c r="AG30" s="18">
        <v>709.35</v>
      </c>
      <c r="AH30" s="227">
        <f t="shared" si="6"/>
        <v>15.092553191489362</v>
      </c>
      <c r="AI30" s="18">
        <f>+'1 кун-банк'!W29</f>
        <v>2</v>
      </c>
      <c r="AJ30" s="28">
        <f>+'1 кун-банк'!X29</f>
        <v>41</v>
      </c>
      <c r="AK30" s="19">
        <v>12</v>
      </c>
      <c r="AL30" s="18">
        <v>468.7</v>
      </c>
      <c r="AM30" s="227">
        <f t="shared" si="7"/>
        <v>39.05833333333333</v>
      </c>
      <c r="AN30" s="18">
        <f>+'1 кун-банк'!Y29</f>
        <v>0</v>
      </c>
      <c r="AO30" s="28">
        <f>+'1 кун-банк'!Z29</f>
        <v>0</v>
      </c>
      <c r="AP30" s="19">
        <v>26</v>
      </c>
      <c r="AQ30" s="18">
        <v>926.47</v>
      </c>
      <c r="AR30" s="227">
        <f t="shared" si="8"/>
        <v>35.63346153846154</v>
      </c>
      <c r="AS30" s="18">
        <f>+'1 кун-банк'!AA29</f>
        <v>1</v>
      </c>
      <c r="AT30" s="28">
        <f>+'1 кун-банк'!AB29</f>
        <v>10.039999999999964</v>
      </c>
      <c r="AU30" s="19">
        <v>0</v>
      </c>
      <c r="AV30" s="18">
        <v>0</v>
      </c>
      <c r="AW30" s="227"/>
      <c r="AX30" s="18">
        <f>+'1 кун-банк'!AC29+'1 кун-банк'!AE29+'1 кун-банк'!AG29</f>
        <v>0</v>
      </c>
      <c r="AY30" s="28">
        <f>+'1 кун-банк'!AD29+'1 кун-банк'!AF29+'1 кун-банк'!AH29</f>
        <v>0</v>
      </c>
      <c r="AZ30" s="19">
        <v>106</v>
      </c>
      <c r="BA30" s="18">
        <v>2104.58</v>
      </c>
      <c r="BB30" s="227">
        <f t="shared" si="10"/>
        <v>19.85452830188679</v>
      </c>
      <c r="BC30" s="18">
        <f>+'1 кун-банк'!Q29+'1 кун-банк'!AI29</f>
        <v>10</v>
      </c>
      <c r="BD30" s="28">
        <f>+'1 кун-банк'!R29+'1 кун-банк'!AJ29</f>
        <v>113.18999999999983</v>
      </c>
      <c r="BE30" s="19">
        <v>482</v>
      </c>
      <c r="BF30" s="18">
        <v>4241.639999999999</v>
      </c>
      <c r="BG30" s="227">
        <f t="shared" si="11"/>
        <v>8.800082987551866</v>
      </c>
      <c r="BH30" s="18">
        <f>+'1 кун-банк'!AK29</f>
        <v>41</v>
      </c>
      <c r="BI30" s="28">
        <f>+'1 кун-банк'!AL29</f>
        <v>385.24000000000024</v>
      </c>
      <c r="BJ30" s="19">
        <v>60</v>
      </c>
      <c r="BK30" s="18">
        <v>752.01</v>
      </c>
      <c r="BL30" s="227">
        <f t="shared" si="12"/>
        <v>12.5335</v>
      </c>
      <c r="BM30" s="18">
        <f>+'1 кун-банк'!AM29</f>
        <v>21</v>
      </c>
      <c r="BN30" s="28">
        <f>+'1 кун-банк'!AN29</f>
        <v>142.81999999999994</v>
      </c>
      <c r="BO30" s="19">
        <v>33</v>
      </c>
      <c r="BP30" s="18">
        <v>2180.15</v>
      </c>
      <c r="BQ30" s="227">
        <f t="shared" si="13"/>
        <v>66.06515151515151</v>
      </c>
      <c r="BR30" s="18">
        <f>+'1 кун-банк'!AO29</f>
        <v>1</v>
      </c>
      <c r="BS30" s="28">
        <f>+'1 кун-банк'!AP29</f>
        <v>30</v>
      </c>
      <c r="BT30" s="19">
        <v>1</v>
      </c>
      <c r="BU30" s="18">
        <v>30</v>
      </c>
      <c r="BV30" s="227"/>
      <c r="BW30" s="18">
        <f>+'1 кун-банк'!AQ29+'1 кун-банк'!G29+'1 кун-банк'!I29+'1 кун-банк'!S29</f>
        <v>0</v>
      </c>
      <c r="BX30" s="83">
        <f>+'1 кун-банк'!AR29+'1 кун-банк'!H29+'1 кун-банк'!J29+'1 кун-банк'!T29</f>
        <v>0</v>
      </c>
    </row>
    <row r="31" spans="1:76" s="16" customFormat="1" ht="42.75" customHeight="1">
      <c r="A31" s="125">
        <v>19</v>
      </c>
      <c r="B31" s="126" t="s">
        <v>48</v>
      </c>
      <c r="C31" s="95">
        <f t="shared" si="15"/>
        <v>373</v>
      </c>
      <c r="D31" s="17">
        <f t="shared" si="16"/>
        <v>12378.150000000003</v>
      </c>
      <c r="E31" s="17">
        <f t="shared" si="17"/>
        <v>85</v>
      </c>
      <c r="F31" s="96">
        <f t="shared" si="18"/>
        <v>4196.599999999999</v>
      </c>
      <c r="G31" s="91">
        <v>30</v>
      </c>
      <c r="H31" s="18">
        <v>697.75</v>
      </c>
      <c r="I31" s="227"/>
      <c r="J31" s="18">
        <f>+'1 кун-банк'!E30</f>
        <v>9</v>
      </c>
      <c r="K31" s="28">
        <f>+'1 кун-банк'!F30</f>
        <v>155.29999999999995</v>
      </c>
      <c r="L31" s="19">
        <v>2</v>
      </c>
      <c r="M31" s="18">
        <v>29.36</v>
      </c>
      <c r="N31" s="227"/>
      <c r="O31" s="18">
        <f>+'1 кун-банк'!K30</f>
        <v>0</v>
      </c>
      <c r="P31" s="28">
        <f>+'1 кун-банк'!L30</f>
        <v>0</v>
      </c>
      <c r="Q31" s="19">
        <v>38</v>
      </c>
      <c r="R31" s="18">
        <v>720.19</v>
      </c>
      <c r="S31" s="227"/>
      <c r="T31" s="18">
        <f>+'1 кун-банк'!M30</f>
        <v>7</v>
      </c>
      <c r="U31" s="28">
        <f>+'1 кун-банк'!N30</f>
        <v>98</v>
      </c>
      <c r="V31" s="19">
        <v>4</v>
      </c>
      <c r="W31" s="18">
        <v>107</v>
      </c>
      <c r="X31" s="227"/>
      <c r="Y31" s="18">
        <f>+'1 кун-банк'!O30</f>
        <v>1</v>
      </c>
      <c r="Z31" s="28">
        <f>+'1 кун-банк'!P30</f>
        <v>30</v>
      </c>
      <c r="AA31" s="19">
        <v>1</v>
      </c>
      <c r="AB31" s="18">
        <v>30</v>
      </c>
      <c r="AC31" s="227"/>
      <c r="AD31" s="18">
        <f>+'1 кун-банк'!U30</f>
        <v>1</v>
      </c>
      <c r="AE31" s="28">
        <f>+'1 кун-банк'!V30</f>
        <v>30</v>
      </c>
      <c r="AF31" s="19">
        <v>41</v>
      </c>
      <c r="AG31" s="18">
        <v>1051.25</v>
      </c>
      <c r="AH31" s="227">
        <f t="shared" si="6"/>
        <v>25.640243902439025</v>
      </c>
      <c r="AI31" s="18">
        <f>+'1 кун-банк'!W30</f>
        <v>2</v>
      </c>
      <c r="AJ31" s="28">
        <f>+'1 кун-банк'!X30</f>
        <v>212</v>
      </c>
      <c r="AK31" s="19">
        <v>4</v>
      </c>
      <c r="AL31" s="18">
        <v>135</v>
      </c>
      <c r="AM31" s="227">
        <f t="shared" si="7"/>
        <v>33.75</v>
      </c>
      <c r="AN31" s="18">
        <f>+'1 кун-банк'!Y30</f>
        <v>0</v>
      </c>
      <c r="AO31" s="28">
        <f>+'1 кун-банк'!Z30</f>
        <v>0</v>
      </c>
      <c r="AP31" s="19">
        <v>55</v>
      </c>
      <c r="AQ31" s="18">
        <v>2028.92</v>
      </c>
      <c r="AR31" s="227">
        <f t="shared" si="8"/>
        <v>36.88945454545455</v>
      </c>
      <c r="AS31" s="18">
        <f>+'1 кун-банк'!AA30</f>
        <v>23</v>
      </c>
      <c r="AT31" s="28">
        <f>+'1 кун-банк'!AB30</f>
        <v>1133.7</v>
      </c>
      <c r="AU31" s="19">
        <v>2</v>
      </c>
      <c r="AV31" s="18">
        <v>35</v>
      </c>
      <c r="AW31" s="227">
        <f t="shared" si="9"/>
        <v>17.5</v>
      </c>
      <c r="AX31" s="18">
        <f>+'1 кун-банк'!AC30+'1 кун-банк'!AE30+'1 кун-банк'!AG30</f>
        <v>0</v>
      </c>
      <c r="AY31" s="28">
        <f>+'1 кун-банк'!AD30+'1 кун-банк'!AF30+'1 кун-банк'!AH30</f>
        <v>0</v>
      </c>
      <c r="AZ31" s="19">
        <v>92</v>
      </c>
      <c r="BA31" s="18">
        <v>3803.53</v>
      </c>
      <c r="BB31" s="227">
        <f t="shared" si="10"/>
        <v>41.34271739130435</v>
      </c>
      <c r="BC31" s="18">
        <f>+'1 кун-банк'!Q30+'1 кун-банк'!AI30</f>
        <v>14</v>
      </c>
      <c r="BD31" s="28">
        <f>+'1 кун-банк'!R30+'1 кун-банк'!AJ30</f>
        <v>1403.5700000000002</v>
      </c>
      <c r="BE31" s="19">
        <v>82</v>
      </c>
      <c r="BF31" s="18">
        <v>1256.8399999999997</v>
      </c>
      <c r="BG31" s="227">
        <f t="shared" si="11"/>
        <v>15.327317073170727</v>
      </c>
      <c r="BH31" s="18">
        <f>+'1 кун-банк'!AK30</f>
        <v>19</v>
      </c>
      <c r="BI31" s="28">
        <f>+'1 кун-банк'!AL30</f>
        <v>291.67999999999995</v>
      </c>
      <c r="BJ31" s="19">
        <v>3</v>
      </c>
      <c r="BK31" s="18">
        <v>89.36</v>
      </c>
      <c r="BL31" s="227">
        <f t="shared" si="12"/>
        <v>29.786666666666665</v>
      </c>
      <c r="BM31" s="18">
        <f>+'1 кун-банк'!AM30</f>
        <v>2</v>
      </c>
      <c r="BN31" s="28">
        <f>+'1 кун-банк'!AN30</f>
        <v>59.41</v>
      </c>
      <c r="BO31" s="19">
        <v>17</v>
      </c>
      <c r="BP31" s="18">
        <v>2168.170000000002</v>
      </c>
      <c r="BQ31" s="227">
        <f t="shared" si="13"/>
        <v>127.53941176470599</v>
      </c>
      <c r="BR31" s="18">
        <f>+'1 кун-банк'!AO30</f>
        <v>6</v>
      </c>
      <c r="BS31" s="28">
        <f>+'1 кун-банк'!AP30</f>
        <v>587.1600000000001</v>
      </c>
      <c r="BT31" s="19">
        <v>2</v>
      </c>
      <c r="BU31" s="18">
        <v>225.78</v>
      </c>
      <c r="BV31" s="227">
        <f t="shared" si="14"/>
        <v>112.89</v>
      </c>
      <c r="BW31" s="18">
        <f>+'1 кун-банк'!AQ30+'1 кун-банк'!G30+'1 кун-банк'!I30+'1 кун-банк'!S30</f>
        <v>1</v>
      </c>
      <c r="BX31" s="83">
        <f>+'1 кун-банк'!AR30+'1 кун-банк'!H30+'1 кун-банк'!J30+'1 кун-банк'!T30</f>
        <v>195.78</v>
      </c>
    </row>
    <row r="32" spans="1:76" s="16" customFormat="1" ht="42.75" customHeight="1" hidden="1">
      <c r="A32" s="125">
        <v>25</v>
      </c>
      <c r="B32" s="127" t="s">
        <v>120</v>
      </c>
      <c r="C32" s="95">
        <f t="shared" si="15"/>
        <v>0</v>
      </c>
      <c r="D32" s="17">
        <f t="shared" si="16"/>
        <v>0</v>
      </c>
      <c r="E32" s="17">
        <f t="shared" si="17"/>
        <v>0</v>
      </c>
      <c r="F32" s="96">
        <f t="shared" si="18"/>
        <v>0</v>
      </c>
      <c r="G32" s="91">
        <v>0</v>
      </c>
      <c r="H32" s="18">
        <v>0</v>
      </c>
      <c r="I32" s="227"/>
      <c r="J32" s="18">
        <f>+'1 кун-банк'!E31</f>
        <v>0</v>
      </c>
      <c r="K32" s="28">
        <f>+'1 кун-банк'!F31</f>
        <v>0</v>
      </c>
      <c r="L32" s="19">
        <v>0</v>
      </c>
      <c r="M32" s="18">
        <v>0</v>
      </c>
      <c r="N32" s="227"/>
      <c r="O32" s="18">
        <f>+'1 кун-банк'!K31</f>
        <v>0</v>
      </c>
      <c r="P32" s="28">
        <f>+'1 кун-банк'!L31</f>
        <v>0</v>
      </c>
      <c r="Q32" s="19">
        <v>0</v>
      </c>
      <c r="R32" s="18">
        <v>0</v>
      </c>
      <c r="S32" s="227"/>
      <c r="T32" s="18">
        <f>+'1 кун-банк'!M31</f>
        <v>0</v>
      </c>
      <c r="U32" s="28">
        <f>+'1 кун-банк'!N31</f>
        <v>0</v>
      </c>
      <c r="V32" s="19">
        <v>0</v>
      </c>
      <c r="W32" s="18">
        <v>0</v>
      </c>
      <c r="X32" s="227"/>
      <c r="Y32" s="18">
        <f>+'1 кун-банк'!O31</f>
        <v>0</v>
      </c>
      <c r="Z32" s="28">
        <f>+'1 кун-банк'!P31</f>
        <v>0</v>
      </c>
      <c r="AA32" s="19">
        <v>0</v>
      </c>
      <c r="AB32" s="18">
        <v>0</v>
      </c>
      <c r="AC32" s="227"/>
      <c r="AD32" s="18">
        <f>+'1 кун-банк'!U31</f>
        <v>0</v>
      </c>
      <c r="AE32" s="28">
        <f>+'1 кун-банк'!V31</f>
        <v>0</v>
      </c>
      <c r="AF32" s="19">
        <v>0</v>
      </c>
      <c r="AG32" s="18">
        <v>0</v>
      </c>
      <c r="AH32" s="227" t="e">
        <f t="shared" si="6"/>
        <v>#DIV/0!</v>
      </c>
      <c r="AI32" s="18">
        <f>+'1 кун-банк'!W31</f>
        <v>0</v>
      </c>
      <c r="AJ32" s="28">
        <f>+'1 кун-банк'!X31</f>
        <v>0</v>
      </c>
      <c r="AK32" s="19">
        <v>0</v>
      </c>
      <c r="AL32" s="18">
        <v>0</v>
      </c>
      <c r="AM32" s="227" t="e">
        <f t="shared" si="7"/>
        <v>#DIV/0!</v>
      </c>
      <c r="AN32" s="18">
        <f>+'1 кун-банк'!Y31</f>
        <v>0</v>
      </c>
      <c r="AO32" s="28">
        <f>+'1 кун-банк'!Z31</f>
        <v>0</v>
      </c>
      <c r="AP32" s="19">
        <v>0</v>
      </c>
      <c r="AQ32" s="18">
        <v>0</v>
      </c>
      <c r="AR32" s="227" t="e">
        <f t="shared" si="8"/>
        <v>#DIV/0!</v>
      </c>
      <c r="AS32" s="18">
        <f>+'1 кун-банк'!AA31</f>
        <v>0</v>
      </c>
      <c r="AT32" s="28">
        <f>+'1 кун-банк'!AB31</f>
        <v>0</v>
      </c>
      <c r="AU32" s="19">
        <v>0</v>
      </c>
      <c r="AV32" s="18">
        <v>0</v>
      </c>
      <c r="AW32" s="227" t="e">
        <f t="shared" si="9"/>
        <v>#DIV/0!</v>
      </c>
      <c r="AX32" s="18">
        <f>+'1 кун-банк'!AC31+'1 кун-банк'!AE31+'1 кун-банк'!AG31</f>
        <v>0</v>
      </c>
      <c r="AY32" s="28">
        <f>+'1 кун-банк'!AD31+'1 кун-банк'!AF31+'1 кун-банк'!AH31</f>
        <v>0</v>
      </c>
      <c r="AZ32" s="19">
        <v>0</v>
      </c>
      <c r="BA32" s="18">
        <v>0</v>
      </c>
      <c r="BB32" s="227" t="e">
        <f t="shared" si="10"/>
        <v>#DIV/0!</v>
      </c>
      <c r="BC32" s="18">
        <f>+'1 кун-банк'!Q31+'1 кун-банк'!AI31</f>
        <v>0</v>
      </c>
      <c r="BD32" s="28">
        <f>+'1 кун-банк'!R31+'1 кун-банк'!AJ31</f>
        <v>0</v>
      </c>
      <c r="BE32" s="19">
        <v>0</v>
      </c>
      <c r="BF32" s="18">
        <v>0</v>
      </c>
      <c r="BG32" s="227" t="e">
        <f t="shared" si="11"/>
        <v>#DIV/0!</v>
      </c>
      <c r="BH32" s="18">
        <f>+'1 кун-банк'!AK31</f>
        <v>0</v>
      </c>
      <c r="BI32" s="28">
        <f>+'1 кун-банк'!AL31</f>
        <v>0</v>
      </c>
      <c r="BJ32" s="19">
        <v>0</v>
      </c>
      <c r="BK32" s="18">
        <v>0</v>
      </c>
      <c r="BL32" s="227" t="e">
        <f t="shared" si="12"/>
        <v>#DIV/0!</v>
      </c>
      <c r="BM32" s="18">
        <f>+'1 кун-банк'!AM31</f>
        <v>0</v>
      </c>
      <c r="BN32" s="28">
        <f>+'1 кун-банк'!AN31</f>
        <v>0</v>
      </c>
      <c r="BO32" s="19">
        <v>0</v>
      </c>
      <c r="BP32" s="18">
        <v>0</v>
      </c>
      <c r="BQ32" s="227" t="e">
        <f t="shared" si="13"/>
        <v>#DIV/0!</v>
      </c>
      <c r="BR32" s="18">
        <f>+'1 кун-банк'!AO31</f>
        <v>0</v>
      </c>
      <c r="BS32" s="28">
        <f>+'1 кун-банк'!AP31</f>
        <v>0</v>
      </c>
      <c r="BT32" s="19">
        <v>0</v>
      </c>
      <c r="BU32" s="18">
        <v>0</v>
      </c>
      <c r="BV32" s="227" t="e">
        <f t="shared" si="14"/>
        <v>#DIV/0!</v>
      </c>
      <c r="BW32" s="18">
        <f>+'1 кун-банк'!AQ31+'1 кун-банк'!G31+'1 кун-банк'!I31+'1 кун-банк'!S31</f>
        <v>0</v>
      </c>
      <c r="BX32" s="83">
        <f>+'1 кун-банк'!AR31+'1 кун-банк'!H31+'1 кун-банк'!J31+'1 кун-банк'!T31</f>
        <v>0</v>
      </c>
    </row>
    <row r="33" spans="1:76" s="16" customFormat="1" ht="42.75" customHeight="1">
      <c r="A33" s="125">
        <v>20</v>
      </c>
      <c r="B33" s="126" t="s">
        <v>121</v>
      </c>
      <c r="C33" s="95">
        <f t="shared" si="15"/>
        <v>26</v>
      </c>
      <c r="D33" s="17">
        <f t="shared" si="16"/>
        <v>480.5</v>
      </c>
      <c r="E33" s="17">
        <f t="shared" si="17"/>
        <v>3</v>
      </c>
      <c r="F33" s="96">
        <f t="shared" si="18"/>
        <v>75.00000000000003</v>
      </c>
      <c r="G33" s="91">
        <v>0</v>
      </c>
      <c r="H33" s="18">
        <v>0</v>
      </c>
      <c r="I33" s="227"/>
      <c r="J33" s="18">
        <f>+'1 кун-банк'!E32</f>
        <v>0</v>
      </c>
      <c r="K33" s="28">
        <f>+'1 кун-банк'!F32</f>
        <v>0</v>
      </c>
      <c r="L33" s="19">
        <v>0</v>
      </c>
      <c r="M33" s="18">
        <v>0</v>
      </c>
      <c r="N33" s="227"/>
      <c r="O33" s="18">
        <f>+'1 кун-банк'!K32</f>
        <v>0</v>
      </c>
      <c r="P33" s="28">
        <f>+'1 кун-банк'!L32</f>
        <v>0</v>
      </c>
      <c r="Q33" s="19">
        <v>0</v>
      </c>
      <c r="R33" s="18">
        <v>0</v>
      </c>
      <c r="S33" s="227"/>
      <c r="T33" s="18">
        <f>+'1 кун-банк'!M32</f>
        <v>0</v>
      </c>
      <c r="U33" s="28">
        <f>+'1 кун-банк'!N32</f>
        <v>0</v>
      </c>
      <c r="V33" s="19">
        <v>0</v>
      </c>
      <c r="W33" s="18">
        <v>0</v>
      </c>
      <c r="X33" s="227"/>
      <c r="Y33" s="18">
        <f>+'1 кун-банк'!O32</f>
        <v>0</v>
      </c>
      <c r="Z33" s="28">
        <f>+'1 кун-банк'!P32</f>
        <v>0</v>
      </c>
      <c r="AA33" s="19">
        <v>0</v>
      </c>
      <c r="AB33" s="18">
        <v>0</v>
      </c>
      <c r="AC33" s="227"/>
      <c r="AD33" s="18">
        <f>+'1 кун-банк'!U32</f>
        <v>0</v>
      </c>
      <c r="AE33" s="28">
        <f>+'1 кун-банк'!V32</f>
        <v>0</v>
      </c>
      <c r="AF33" s="19">
        <v>0</v>
      </c>
      <c r="AG33" s="18">
        <v>0</v>
      </c>
      <c r="AH33" s="227"/>
      <c r="AI33" s="18">
        <f>+'1 кун-банк'!W32</f>
        <v>0</v>
      </c>
      <c r="AJ33" s="28">
        <f>+'1 кун-банк'!X32</f>
        <v>0</v>
      </c>
      <c r="AK33" s="19">
        <v>0</v>
      </c>
      <c r="AL33" s="18">
        <v>0</v>
      </c>
      <c r="AM33" s="227"/>
      <c r="AN33" s="18">
        <f>+'1 кун-банк'!Y32</f>
        <v>0</v>
      </c>
      <c r="AO33" s="28">
        <f>+'1 кун-банк'!Z32</f>
        <v>0</v>
      </c>
      <c r="AP33" s="19">
        <v>0</v>
      </c>
      <c r="AQ33" s="18">
        <v>0</v>
      </c>
      <c r="AR33" s="227"/>
      <c r="AS33" s="18">
        <f>+'1 кун-банк'!AA32</f>
        <v>0</v>
      </c>
      <c r="AT33" s="28">
        <f>+'1 кун-банк'!AB32</f>
        <v>0</v>
      </c>
      <c r="AU33" s="19">
        <v>0</v>
      </c>
      <c r="AV33" s="18">
        <v>0</v>
      </c>
      <c r="AW33" s="227"/>
      <c r="AX33" s="18">
        <f>+'1 кун-банк'!AC32+'1 кун-банк'!AE32+'1 кун-банк'!AG32</f>
        <v>0</v>
      </c>
      <c r="AY33" s="28">
        <f>+'1 кун-банк'!AD32+'1 кун-банк'!AF32+'1 кун-банк'!AH32</f>
        <v>0</v>
      </c>
      <c r="AZ33" s="19">
        <v>25</v>
      </c>
      <c r="BA33" s="18">
        <v>455.5</v>
      </c>
      <c r="BB33" s="227">
        <f t="shared" si="10"/>
        <v>18.22</v>
      </c>
      <c r="BC33" s="18">
        <f>+'1 кун-банк'!Q32+'1 кун-банк'!AI32</f>
        <v>2</v>
      </c>
      <c r="BD33" s="28">
        <f>+'1 кун-банк'!R32+'1 кун-банк'!AJ32</f>
        <v>50.00000000000003</v>
      </c>
      <c r="BE33" s="19">
        <v>0</v>
      </c>
      <c r="BF33" s="18">
        <v>0</v>
      </c>
      <c r="BG33" s="227"/>
      <c r="BH33" s="18">
        <f>+'1 кун-банк'!AK32</f>
        <v>0</v>
      </c>
      <c r="BI33" s="28">
        <f>+'1 кун-банк'!AL32</f>
        <v>0</v>
      </c>
      <c r="BJ33" s="19">
        <v>1</v>
      </c>
      <c r="BK33" s="18">
        <v>25</v>
      </c>
      <c r="BL33" s="227"/>
      <c r="BM33" s="18">
        <f>+'1 кун-банк'!AM32</f>
        <v>1</v>
      </c>
      <c r="BN33" s="28">
        <f>+'1 кун-банк'!AN32</f>
        <v>25</v>
      </c>
      <c r="BO33" s="19">
        <v>0</v>
      </c>
      <c r="BP33" s="18">
        <v>0</v>
      </c>
      <c r="BQ33" s="227"/>
      <c r="BR33" s="18">
        <f>+'1 кун-банк'!AO32</f>
        <v>0</v>
      </c>
      <c r="BS33" s="28">
        <f>+'1 кун-банк'!AP32</f>
        <v>0</v>
      </c>
      <c r="BT33" s="19">
        <v>0</v>
      </c>
      <c r="BU33" s="18">
        <v>0</v>
      </c>
      <c r="BV33" s="227"/>
      <c r="BW33" s="18">
        <f>+'1 кун-банк'!AQ32+'1 кун-банк'!G32+'1 кун-банк'!I32+'1 кун-банк'!S32</f>
        <v>0</v>
      </c>
      <c r="BX33" s="83">
        <f>+'1 кун-банк'!AR32+'1 кун-банк'!H32+'1 кун-банк'!J32+'1 кун-банк'!T32</f>
        <v>0</v>
      </c>
    </row>
    <row r="34" spans="1:76" s="16" customFormat="1" ht="42.75" customHeight="1" thickBot="1">
      <c r="A34" s="128">
        <v>21</v>
      </c>
      <c r="B34" s="129" t="s">
        <v>55</v>
      </c>
      <c r="C34" s="97">
        <f t="shared" si="15"/>
        <v>53</v>
      </c>
      <c r="D34" s="84">
        <f t="shared" si="16"/>
        <v>623.19</v>
      </c>
      <c r="E34" s="84">
        <f t="shared" si="17"/>
        <v>0</v>
      </c>
      <c r="F34" s="98">
        <f t="shared" si="18"/>
        <v>0</v>
      </c>
      <c r="G34" s="92">
        <v>2</v>
      </c>
      <c r="H34" s="86">
        <v>30.25</v>
      </c>
      <c r="I34" s="228">
        <f t="shared" si="1"/>
        <v>15.125</v>
      </c>
      <c r="J34" s="86">
        <f>+'1 кун-банк'!E33</f>
        <v>0</v>
      </c>
      <c r="K34" s="87">
        <f>+'1 кун-банк'!F33</f>
        <v>0</v>
      </c>
      <c r="L34" s="85">
        <v>0</v>
      </c>
      <c r="M34" s="86">
        <v>0</v>
      </c>
      <c r="N34" s="228"/>
      <c r="O34" s="86">
        <f>+'1 кун-банк'!K33</f>
        <v>0</v>
      </c>
      <c r="P34" s="87">
        <f>+'1 кун-банк'!L33</f>
        <v>0</v>
      </c>
      <c r="Q34" s="85">
        <v>26</v>
      </c>
      <c r="R34" s="86">
        <v>263.47</v>
      </c>
      <c r="S34" s="228"/>
      <c r="T34" s="86">
        <f>+'1 кун-банк'!M33</f>
        <v>0</v>
      </c>
      <c r="U34" s="87">
        <f>+'1 кун-банк'!N33</f>
        <v>0</v>
      </c>
      <c r="V34" s="85">
        <v>0</v>
      </c>
      <c r="W34" s="86">
        <v>0</v>
      </c>
      <c r="X34" s="228"/>
      <c r="Y34" s="86">
        <f>+'1 кун-банк'!O33</f>
        <v>0</v>
      </c>
      <c r="Z34" s="87">
        <f>+'1 кун-банк'!P33</f>
        <v>0</v>
      </c>
      <c r="AA34" s="85">
        <v>0</v>
      </c>
      <c r="AB34" s="86">
        <v>0</v>
      </c>
      <c r="AC34" s="228"/>
      <c r="AD34" s="86">
        <f>+'1 кун-банк'!U33</f>
        <v>0</v>
      </c>
      <c r="AE34" s="87">
        <f>+'1 кун-банк'!V33</f>
        <v>0</v>
      </c>
      <c r="AF34" s="85">
        <v>0</v>
      </c>
      <c r="AG34" s="86">
        <v>0</v>
      </c>
      <c r="AH34" s="228"/>
      <c r="AI34" s="86">
        <f>+'1 кун-банк'!W33</f>
        <v>0</v>
      </c>
      <c r="AJ34" s="87">
        <f>+'1 кун-банк'!X33</f>
        <v>0</v>
      </c>
      <c r="AK34" s="85">
        <v>4</v>
      </c>
      <c r="AL34" s="86">
        <v>77.60000000000001</v>
      </c>
      <c r="AM34" s="228">
        <f t="shared" si="7"/>
        <v>19.400000000000002</v>
      </c>
      <c r="AN34" s="86">
        <f>+'1 кун-банк'!Y33</f>
        <v>0</v>
      </c>
      <c r="AO34" s="87">
        <f>+'1 кун-банк'!Z33</f>
        <v>0</v>
      </c>
      <c r="AP34" s="85">
        <v>6</v>
      </c>
      <c r="AQ34" s="86">
        <v>144.06</v>
      </c>
      <c r="AR34" s="228">
        <f t="shared" si="8"/>
        <v>24.01</v>
      </c>
      <c r="AS34" s="86">
        <f>+'1 кун-банк'!AA33</f>
        <v>0</v>
      </c>
      <c r="AT34" s="87">
        <f>+'1 кун-банк'!AB33</f>
        <v>0</v>
      </c>
      <c r="AU34" s="85">
        <v>0</v>
      </c>
      <c r="AV34" s="86">
        <v>0</v>
      </c>
      <c r="AW34" s="228"/>
      <c r="AX34" s="86">
        <f>+'1 кун-банк'!AC33+'1 кун-банк'!AE33+'1 кун-банк'!AG33</f>
        <v>0</v>
      </c>
      <c r="AY34" s="87">
        <f>+'1 кун-банк'!AD33+'1 кун-банк'!AF33+'1 кун-банк'!AH33</f>
        <v>0</v>
      </c>
      <c r="AZ34" s="85">
        <v>1</v>
      </c>
      <c r="BA34" s="86">
        <v>50</v>
      </c>
      <c r="BB34" s="228">
        <f t="shared" si="10"/>
        <v>50</v>
      </c>
      <c r="BC34" s="86">
        <f>+'1 кун-банк'!Q33+'1 кун-банк'!AI33</f>
        <v>0</v>
      </c>
      <c r="BD34" s="87">
        <f>+'1 кун-банк'!R33+'1 кун-банк'!AJ33</f>
        <v>0</v>
      </c>
      <c r="BE34" s="85">
        <v>3</v>
      </c>
      <c r="BF34" s="86">
        <v>15.049999999999999</v>
      </c>
      <c r="BG34" s="228">
        <f t="shared" si="11"/>
        <v>5.016666666666667</v>
      </c>
      <c r="BH34" s="86">
        <f>+'1 кун-банк'!AK33</f>
        <v>0</v>
      </c>
      <c r="BI34" s="252">
        <f>+'1 кун-банк'!AL33</f>
        <v>0</v>
      </c>
      <c r="BJ34" s="85">
        <v>10</v>
      </c>
      <c r="BK34" s="86">
        <v>42.36</v>
      </c>
      <c r="BL34" s="228"/>
      <c r="BM34" s="86">
        <f>+'1 кун-банк'!AM33</f>
        <v>0</v>
      </c>
      <c r="BN34" s="87">
        <f>+'1 кун-банк'!AN33</f>
        <v>0</v>
      </c>
      <c r="BO34" s="85">
        <v>1</v>
      </c>
      <c r="BP34" s="86">
        <v>0.4</v>
      </c>
      <c r="BQ34" s="228"/>
      <c r="BR34" s="86">
        <f>+'1 кун-банк'!AO33</f>
        <v>0</v>
      </c>
      <c r="BS34" s="87">
        <f>+'1 кун-банк'!AP33</f>
        <v>0</v>
      </c>
      <c r="BT34" s="85">
        <v>0</v>
      </c>
      <c r="BU34" s="86">
        <v>0</v>
      </c>
      <c r="BV34" s="228"/>
      <c r="BW34" s="86">
        <f>+'1 кун-банк'!AQ33+'1 кун-банк'!G33+'1 кун-банк'!I33+'1 кун-банк'!S33</f>
        <v>0</v>
      </c>
      <c r="BX34" s="88">
        <f>+'1 кун-банк'!AR33+'1 кун-банк'!H33+'1 кун-банк'!J33+'1 кун-банк'!T33</f>
        <v>0</v>
      </c>
    </row>
    <row r="35" spans="1:76" s="16" customFormat="1" ht="45.75" customHeight="1" hidden="1">
      <c r="A35" s="76">
        <v>28</v>
      </c>
      <c r="B35" s="56" t="s">
        <v>122</v>
      </c>
      <c r="C35" s="77">
        <f t="shared" si="15"/>
        <v>0</v>
      </c>
      <c r="D35" s="78">
        <f t="shared" si="16"/>
        <v>0</v>
      </c>
      <c r="E35" s="78">
        <f t="shared" si="17"/>
        <v>0</v>
      </c>
      <c r="F35" s="79">
        <f t="shared" si="18"/>
        <v>0</v>
      </c>
      <c r="G35" s="80">
        <v>0</v>
      </c>
      <c r="H35" s="81">
        <v>0</v>
      </c>
      <c r="I35" s="81"/>
      <c r="J35" s="81">
        <f>+'1 кун-банк'!E34+'1 кун-банк'!G34+'1 кун-банк'!I34</f>
        <v>0</v>
      </c>
      <c r="K35" s="82">
        <f>+'1 кун-банк'!F34+'1 кун-банк'!H34+'1 кун-банк'!J34</f>
        <v>0</v>
      </c>
      <c r="L35" s="80"/>
      <c r="M35" s="81"/>
      <c r="N35" s="81"/>
      <c r="O35" s="81">
        <f>+'1 кун-банк'!K34</f>
        <v>0</v>
      </c>
      <c r="P35" s="82">
        <f>+'1 кун-банк'!L34</f>
        <v>0</v>
      </c>
      <c r="Q35" s="80">
        <v>0</v>
      </c>
      <c r="R35" s="81">
        <v>0</v>
      </c>
      <c r="S35" s="81"/>
      <c r="T35" s="81">
        <f>+'1 кун-банк'!M34</f>
        <v>0</v>
      </c>
      <c r="U35" s="82">
        <f>+'1 кун-банк'!N34</f>
        <v>0</v>
      </c>
      <c r="V35" s="80">
        <v>0</v>
      </c>
      <c r="W35" s="81">
        <v>0</v>
      </c>
      <c r="X35" s="81"/>
      <c r="Y35" s="81">
        <f>+'1 кун-банк'!O34</f>
        <v>0</v>
      </c>
      <c r="Z35" s="82">
        <f>+'1 кун-банк'!P34</f>
        <v>0</v>
      </c>
      <c r="AA35" s="80">
        <v>0</v>
      </c>
      <c r="AB35" s="81">
        <v>0</v>
      </c>
      <c r="AC35" s="81"/>
      <c r="AD35" s="81">
        <f>+'1 кун-банк'!U34</f>
        <v>0</v>
      </c>
      <c r="AE35" s="82">
        <f>+'1 кун-банк'!V34</f>
        <v>0</v>
      </c>
      <c r="AF35" s="80">
        <v>0</v>
      </c>
      <c r="AG35" s="81">
        <v>0</v>
      </c>
      <c r="AH35" s="81"/>
      <c r="AI35" s="81">
        <f>+'1 кун-банк'!S34+'1 кун-банк'!W34</f>
        <v>0</v>
      </c>
      <c r="AJ35" s="82">
        <f>+'1 кун-банк'!T34+'1 кун-банк'!X34</f>
        <v>0</v>
      </c>
      <c r="AK35" s="80">
        <v>0</v>
      </c>
      <c r="AL35" s="81">
        <v>0</v>
      </c>
      <c r="AM35" s="81"/>
      <c r="AN35" s="81">
        <f>+'1 кун-банк'!Y34</f>
        <v>0</v>
      </c>
      <c r="AO35" s="82">
        <f>+'1 кун-банк'!Z34</f>
        <v>0</v>
      </c>
      <c r="AP35" s="80">
        <v>0</v>
      </c>
      <c r="AQ35" s="81">
        <v>0</v>
      </c>
      <c r="AR35" s="81"/>
      <c r="AS35" s="81">
        <f>+'1 кун-банк'!AA34</f>
        <v>0</v>
      </c>
      <c r="AT35" s="82">
        <f>+'1 кун-банк'!AB34</f>
        <v>0</v>
      </c>
      <c r="AU35" s="80">
        <v>0</v>
      </c>
      <c r="AV35" s="81">
        <v>0</v>
      </c>
      <c r="AW35" s="81"/>
      <c r="AX35" s="81">
        <f>+'1 кун-банк'!AC34+'1 кун-банк'!AE34+'1 кун-банк'!AG34</f>
        <v>0</v>
      </c>
      <c r="AY35" s="82">
        <f>+'1 кун-банк'!AD34+'1 кун-банк'!AF34+'1 кун-банк'!AH34</f>
        <v>0</v>
      </c>
      <c r="AZ35" s="80">
        <v>0</v>
      </c>
      <c r="BA35" s="81">
        <v>0</v>
      </c>
      <c r="BB35" s="81"/>
      <c r="BC35" s="81">
        <f>+'1 кун-банк'!Q34+'1 кун-банк'!AI34</f>
        <v>0</v>
      </c>
      <c r="BD35" s="82">
        <f>+'1 кун-банк'!R34+'1 кун-банк'!AJ34</f>
        <v>0</v>
      </c>
      <c r="BE35" s="80">
        <v>0</v>
      </c>
      <c r="BF35" s="81">
        <v>0</v>
      </c>
      <c r="BG35" s="81"/>
      <c r="BH35" s="81">
        <f>+'1 кун-банк'!AK34</f>
        <v>0</v>
      </c>
      <c r="BI35" s="82">
        <f>+'1 кун-банк'!AL34</f>
        <v>0</v>
      </c>
      <c r="BJ35" s="80">
        <v>0</v>
      </c>
      <c r="BK35" s="81">
        <v>0</v>
      </c>
      <c r="BL35" s="81"/>
      <c r="BM35" s="81">
        <f>+'1 кун-банк'!AM34</f>
        <v>0</v>
      </c>
      <c r="BN35" s="82">
        <f>+'1 кун-банк'!AN34</f>
        <v>0</v>
      </c>
      <c r="BO35" s="80">
        <v>0</v>
      </c>
      <c r="BP35" s="81">
        <v>0</v>
      </c>
      <c r="BQ35" s="81"/>
      <c r="BR35" s="81">
        <f>+'1 кун-банк'!AO34</f>
        <v>0</v>
      </c>
      <c r="BS35" s="82">
        <f>+'1 кун-банк'!AP34</f>
        <v>0</v>
      </c>
      <c r="BT35" s="80">
        <v>0</v>
      </c>
      <c r="BU35" s="81">
        <v>0</v>
      </c>
      <c r="BV35" s="81"/>
      <c r="BW35" s="81">
        <f>+'1 кун-банк'!AQ34</f>
        <v>0</v>
      </c>
      <c r="BX35" s="82">
        <f>+'1 кун-банк'!AR34</f>
        <v>0</v>
      </c>
    </row>
    <row r="36" spans="1:76" s="16" customFormat="1" ht="45.75" customHeight="1" hidden="1">
      <c r="A36" s="24">
        <v>29</v>
      </c>
      <c r="B36" s="25" t="s">
        <v>123</v>
      </c>
      <c r="C36" s="26">
        <f t="shared" si="15"/>
        <v>0</v>
      </c>
      <c r="D36" s="17">
        <f t="shared" si="16"/>
        <v>0</v>
      </c>
      <c r="E36" s="17">
        <f t="shared" si="17"/>
        <v>0</v>
      </c>
      <c r="F36" s="27">
        <f t="shared" si="18"/>
        <v>0</v>
      </c>
      <c r="G36" s="19">
        <v>0</v>
      </c>
      <c r="H36" s="18">
        <v>0</v>
      </c>
      <c r="I36" s="18"/>
      <c r="J36" s="18">
        <f>+'1 кун-банк'!E35+'1 кун-банк'!G35+'1 кун-банк'!I35</f>
        <v>0</v>
      </c>
      <c r="K36" s="28">
        <f>+'1 кун-банк'!F35+'1 кун-банк'!H35+'1 кун-банк'!J35</f>
        <v>0</v>
      </c>
      <c r="L36" s="19"/>
      <c r="M36" s="18"/>
      <c r="N36" s="18"/>
      <c r="O36" s="18">
        <f>+'1 кун-банк'!K35</f>
        <v>0</v>
      </c>
      <c r="P36" s="28">
        <f>+'1 кун-банк'!L35</f>
        <v>0</v>
      </c>
      <c r="Q36" s="19">
        <v>0</v>
      </c>
      <c r="R36" s="18">
        <v>0</v>
      </c>
      <c r="S36" s="18"/>
      <c r="T36" s="18">
        <f>+'1 кун-банк'!M35</f>
        <v>0</v>
      </c>
      <c r="U36" s="28">
        <f>+'1 кун-банк'!N35</f>
        <v>0</v>
      </c>
      <c r="V36" s="19">
        <v>0</v>
      </c>
      <c r="W36" s="18">
        <v>0</v>
      </c>
      <c r="X36" s="18"/>
      <c r="Y36" s="18">
        <f>+'1 кун-банк'!O35</f>
        <v>0</v>
      </c>
      <c r="Z36" s="28">
        <f>+'1 кун-банк'!P35</f>
        <v>0</v>
      </c>
      <c r="AA36" s="19">
        <v>0</v>
      </c>
      <c r="AB36" s="18">
        <v>0</v>
      </c>
      <c r="AC36" s="18"/>
      <c r="AD36" s="18">
        <f>+'1 кун-банк'!U35</f>
        <v>0</v>
      </c>
      <c r="AE36" s="28">
        <f>+'1 кун-банк'!V35</f>
        <v>0</v>
      </c>
      <c r="AF36" s="19">
        <v>0</v>
      </c>
      <c r="AG36" s="18">
        <v>0</v>
      </c>
      <c r="AH36" s="18"/>
      <c r="AI36" s="18">
        <f>+'1 кун-банк'!S35+'1 кун-банк'!W35</f>
        <v>0</v>
      </c>
      <c r="AJ36" s="28">
        <f>+'1 кун-банк'!T35+'1 кун-банк'!X35</f>
        <v>0</v>
      </c>
      <c r="AK36" s="19">
        <v>0</v>
      </c>
      <c r="AL36" s="18">
        <v>0</v>
      </c>
      <c r="AM36" s="18"/>
      <c r="AN36" s="18">
        <f>+'1 кун-банк'!Y35</f>
        <v>0</v>
      </c>
      <c r="AO36" s="28">
        <f>+'1 кун-банк'!Z35</f>
        <v>0</v>
      </c>
      <c r="AP36" s="19">
        <v>0</v>
      </c>
      <c r="AQ36" s="18">
        <v>0</v>
      </c>
      <c r="AR36" s="18"/>
      <c r="AS36" s="18">
        <f>+'1 кун-банк'!AA35</f>
        <v>0</v>
      </c>
      <c r="AT36" s="28">
        <f>+'1 кун-банк'!AB35</f>
        <v>0</v>
      </c>
      <c r="AU36" s="19">
        <v>0</v>
      </c>
      <c r="AV36" s="18">
        <v>0</v>
      </c>
      <c r="AW36" s="18"/>
      <c r="AX36" s="18">
        <f>+'1 кун-банк'!AC35+'1 кун-банк'!AE35+'1 кун-банк'!AG35</f>
        <v>0</v>
      </c>
      <c r="AY36" s="28">
        <f>+'1 кун-банк'!AD35+'1 кун-банк'!AF35+'1 кун-банк'!AH35</f>
        <v>0</v>
      </c>
      <c r="AZ36" s="19">
        <v>0</v>
      </c>
      <c r="BA36" s="18">
        <v>0</v>
      </c>
      <c r="BB36" s="18"/>
      <c r="BC36" s="18">
        <f>+'1 кун-банк'!Q35+'1 кун-банк'!AI35</f>
        <v>0</v>
      </c>
      <c r="BD36" s="28">
        <f>+'1 кун-банк'!R35+'1 кун-банк'!AJ35</f>
        <v>0</v>
      </c>
      <c r="BE36" s="19">
        <v>0</v>
      </c>
      <c r="BF36" s="18">
        <v>0</v>
      </c>
      <c r="BG36" s="18"/>
      <c r="BH36" s="18">
        <f>+'1 кун-банк'!AK35</f>
        <v>0</v>
      </c>
      <c r="BI36" s="28">
        <f>+'1 кун-банк'!AL35</f>
        <v>0</v>
      </c>
      <c r="BJ36" s="19">
        <v>0</v>
      </c>
      <c r="BK36" s="18">
        <v>0</v>
      </c>
      <c r="BL36" s="18"/>
      <c r="BM36" s="18">
        <f>+'1 кун-банк'!AM35</f>
        <v>0</v>
      </c>
      <c r="BN36" s="28">
        <f>+'1 кун-банк'!AN35</f>
        <v>0</v>
      </c>
      <c r="BO36" s="19">
        <v>0</v>
      </c>
      <c r="BP36" s="18">
        <v>0</v>
      </c>
      <c r="BQ36" s="18"/>
      <c r="BR36" s="18">
        <f>+'1 кун-банк'!AO35</f>
        <v>0</v>
      </c>
      <c r="BS36" s="28">
        <f>+'1 кун-банк'!AP35</f>
        <v>0</v>
      </c>
      <c r="BT36" s="19">
        <v>0</v>
      </c>
      <c r="BU36" s="18">
        <v>0</v>
      </c>
      <c r="BV36" s="18"/>
      <c r="BW36" s="18">
        <f>+'1 кун-банк'!AQ35</f>
        <v>0</v>
      </c>
      <c r="BX36" s="28">
        <f>+'1 кун-банк'!AR35</f>
        <v>0</v>
      </c>
    </row>
    <row r="38" spans="3:76" ht="24" hidden="1" thickBot="1">
      <c r="C38" s="18">
        <f>+'кунлик-худуд '!C7</f>
        <v>78716</v>
      </c>
      <c r="D38" s="18">
        <f>+'кунлик-худуд '!D7</f>
        <v>1409075.6442999998</v>
      </c>
      <c r="E38" s="18">
        <f>+'кунлик-худуд '!E7</f>
        <v>7851</v>
      </c>
      <c r="F38" s="18">
        <f>+'кунлик-худуд '!F7</f>
        <v>120931.53</v>
      </c>
      <c r="G38" s="18">
        <f>+'кунлик-худуд '!G7</f>
        <v>7749</v>
      </c>
      <c r="H38" s="18">
        <f>+'кунлик-худуд '!H7</f>
        <v>189063.1355</v>
      </c>
      <c r="I38" s="18"/>
      <c r="J38" s="18">
        <f>+'кунлик-худуд '!J7</f>
        <v>929</v>
      </c>
      <c r="K38" s="18">
        <f>+'кунлик-худуд '!K7</f>
        <v>20208.329999999994</v>
      </c>
      <c r="L38" s="18">
        <f>+'кунлик-худуд '!L7</f>
        <v>728</v>
      </c>
      <c r="M38" s="18">
        <f>+'кунлик-худуд '!M7</f>
        <v>9949.839999999998</v>
      </c>
      <c r="N38" s="18"/>
      <c r="O38" s="18">
        <f>+'кунлик-худуд '!O7</f>
        <v>107</v>
      </c>
      <c r="P38" s="18">
        <f>+'кунлик-худуд '!P7</f>
        <v>1058.9200000000003</v>
      </c>
      <c r="Q38" s="18">
        <f>+'кунлик-худуд '!Q7</f>
        <v>6335</v>
      </c>
      <c r="R38" s="18">
        <f>+'кунлик-худуд '!R7</f>
        <v>78698.844</v>
      </c>
      <c r="S38" s="18"/>
      <c r="T38" s="18">
        <f>+'кунлик-худуд '!T7</f>
        <v>839</v>
      </c>
      <c r="U38" s="18">
        <f>+'кунлик-худуд '!U7</f>
        <v>9880.250000000004</v>
      </c>
      <c r="V38" s="18">
        <f>+'кунлик-худуд '!V7</f>
        <v>1254</v>
      </c>
      <c r="W38" s="18">
        <f>+'кунлик-худуд '!W7</f>
        <v>27517.834999999995</v>
      </c>
      <c r="X38" s="18"/>
      <c r="Y38" s="18">
        <f>+'кунлик-худуд '!Y7</f>
        <v>128</v>
      </c>
      <c r="Z38" s="18">
        <f>+'кунлик-худуд '!Z7</f>
        <v>2448.9299999999994</v>
      </c>
      <c r="AA38" s="18">
        <f>+'кунлик-худуд '!AA7</f>
        <v>635</v>
      </c>
      <c r="AB38" s="18">
        <f>+'кунлик-худуд '!AB7</f>
        <v>19997.586</v>
      </c>
      <c r="AC38" s="18"/>
      <c r="AD38" s="18">
        <f>+'кунлик-худуд '!AD7</f>
        <v>71</v>
      </c>
      <c r="AE38" s="18">
        <f>+'кунлик-худуд '!AE7</f>
        <v>1620.96</v>
      </c>
      <c r="AF38" s="18">
        <f>+'кунлик-худуд '!AF7</f>
        <v>8097</v>
      </c>
      <c r="AG38" s="18">
        <f>+'кунлик-худуд '!AG7</f>
        <v>111629.13200000001</v>
      </c>
      <c r="AH38" s="18"/>
      <c r="AI38" s="18">
        <f>+'кунлик-худуд '!AI7</f>
        <v>838</v>
      </c>
      <c r="AJ38" s="18">
        <f>+'кунлик-худуд '!AJ7</f>
        <v>9336.390000000003</v>
      </c>
      <c r="AK38" s="18">
        <f>+'кунлик-худуд '!AK7</f>
        <v>4510</v>
      </c>
      <c r="AL38" s="18">
        <f>+'кунлик-худуд '!AL7</f>
        <v>111958.94800000003</v>
      </c>
      <c r="AM38" s="18"/>
      <c r="AN38" s="18">
        <f>+'кунлик-худуд '!AN7</f>
        <v>389</v>
      </c>
      <c r="AO38" s="18">
        <f>+'кунлик-худуд '!AO7</f>
        <v>9164.399999999998</v>
      </c>
      <c r="AP38" s="18">
        <f>+'кунлик-худуд '!AP7</f>
        <v>14281</v>
      </c>
      <c r="AQ38" s="18">
        <f>+'кунлик-худуд '!AQ7</f>
        <v>290189.33939999994</v>
      </c>
      <c r="AR38" s="18"/>
      <c r="AS38" s="18">
        <f>+'кунлик-худуд '!AS7</f>
        <v>998</v>
      </c>
      <c r="AT38" s="18">
        <f>+'кунлик-худуд '!AT7</f>
        <v>21097.139999999996</v>
      </c>
      <c r="AU38" s="18">
        <f>+'кунлик-худуд '!AU7</f>
        <v>2943</v>
      </c>
      <c r="AV38" s="18">
        <f>+'кунлик-худуд '!AV7</f>
        <v>55903.83000000001</v>
      </c>
      <c r="AW38" s="18"/>
      <c r="AX38" s="18">
        <f>+'кунлик-худуд '!AX7</f>
        <v>188</v>
      </c>
      <c r="AY38" s="18">
        <f>+'кунлик-худуд '!AY7</f>
        <v>2697.6</v>
      </c>
      <c r="AZ38" s="18">
        <f>+'кунлик-худуд '!AZ7</f>
        <v>8779</v>
      </c>
      <c r="BA38" s="18">
        <f>+'кунлик-худуд '!BA7</f>
        <v>190086.544</v>
      </c>
      <c r="BB38" s="18"/>
      <c r="BC38" s="18">
        <f>+'кунлик-худуд '!BC7</f>
        <v>1344</v>
      </c>
      <c r="BD38" s="18">
        <f>+'кунлик-худуд '!BD7</f>
        <v>19495.97</v>
      </c>
      <c r="BE38" s="18">
        <f>+'кунлик-худуд '!BE7</f>
        <v>20325</v>
      </c>
      <c r="BF38" s="18">
        <f>+'кунлик-худуд '!BF7</f>
        <v>190765.1492</v>
      </c>
      <c r="BG38" s="18"/>
      <c r="BH38" s="18">
        <f>+'кунлик-худуд '!BH7</f>
        <v>1756</v>
      </c>
      <c r="BI38" s="18">
        <f>+'кунлик-худуд '!BI7</f>
        <v>14972.71</v>
      </c>
      <c r="BJ38" s="18">
        <f>+'кунлик-худуд '!BJ7</f>
        <v>813</v>
      </c>
      <c r="BK38" s="18">
        <f>+'кунлик-худуд '!BK7</f>
        <v>13078.193200000009</v>
      </c>
      <c r="BL38" s="18"/>
      <c r="BM38" s="18">
        <f>+'кунлик-худуд '!BM7</f>
        <v>94</v>
      </c>
      <c r="BN38" s="18">
        <f>+'кунлик-худуд '!BN7</f>
        <v>1124.01</v>
      </c>
      <c r="BO38" s="18">
        <f>+'кунлик-худуд '!BO7</f>
        <v>963</v>
      </c>
      <c r="BP38" s="18">
        <f>+'кунлик-худуд '!BP7</f>
        <v>92812.83999999995</v>
      </c>
      <c r="BQ38" s="18"/>
      <c r="BR38" s="18">
        <f>+'кунлик-худуд '!BR7</f>
        <v>54</v>
      </c>
      <c r="BS38" s="18">
        <f>+'кунлик-худуд '!BS7</f>
        <v>5964.630000000002</v>
      </c>
      <c r="BT38" s="18">
        <f>+'кунлик-худуд '!BT7</f>
        <v>1304</v>
      </c>
      <c r="BU38" s="18">
        <f>+'кунлик-худуд '!BU7</f>
        <v>27424.428</v>
      </c>
      <c r="BV38" s="18"/>
      <c r="BW38" s="18">
        <f>+'кунлик-худуд '!BW7</f>
        <v>116</v>
      </c>
      <c r="BX38" s="18">
        <f>+'кунлик-худуд '!BX7</f>
        <v>1861.29</v>
      </c>
    </row>
    <row r="39" spans="2:76" ht="24" hidden="1" thickBot="1">
      <c r="B39" s="219">
        <f>SUM(C39:BX39)</f>
        <v>-0.27999999977782863</v>
      </c>
      <c r="C39" s="91">
        <f>+C38-C7</f>
        <v>0</v>
      </c>
      <c r="D39" s="18">
        <f aca="true" t="shared" si="19" ref="D39:BX39">+D38-D7</f>
        <v>-0.07999999984167516</v>
      </c>
      <c r="E39" s="18">
        <f t="shared" si="19"/>
        <v>0</v>
      </c>
      <c r="F39" s="18">
        <f t="shared" si="19"/>
        <v>-0.06000000001222361</v>
      </c>
      <c r="G39" s="18">
        <f t="shared" si="19"/>
        <v>0</v>
      </c>
      <c r="H39" s="18">
        <f t="shared" si="19"/>
        <v>0</v>
      </c>
      <c r="I39" s="18"/>
      <c r="J39" s="18">
        <f t="shared" si="19"/>
        <v>0</v>
      </c>
      <c r="K39" s="18">
        <f t="shared" si="19"/>
        <v>0</v>
      </c>
      <c r="L39" s="18">
        <f t="shared" si="19"/>
        <v>0</v>
      </c>
      <c r="M39" s="18">
        <f t="shared" si="19"/>
        <v>-0.010000000000218279</v>
      </c>
      <c r="N39" s="18"/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-0.01999999998952262</v>
      </c>
      <c r="S39" s="18"/>
      <c r="T39" s="18">
        <f t="shared" si="19"/>
        <v>0</v>
      </c>
      <c r="U39" s="18">
        <f t="shared" si="19"/>
        <v>-0.0199999999931606</v>
      </c>
      <c r="V39" s="18">
        <f t="shared" si="19"/>
        <v>0</v>
      </c>
      <c r="W39" s="18">
        <f t="shared" si="19"/>
        <v>0</v>
      </c>
      <c r="X39" s="18"/>
      <c r="Y39" s="18">
        <f t="shared" si="19"/>
        <v>0</v>
      </c>
      <c r="Z39" s="18">
        <f t="shared" si="19"/>
        <v>0.009999999999308784</v>
      </c>
      <c r="AA39" s="18">
        <f t="shared" si="19"/>
        <v>0</v>
      </c>
      <c r="AB39" s="18">
        <f t="shared" si="19"/>
        <v>0</v>
      </c>
      <c r="AC39" s="18"/>
      <c r="AD39" s="18">
        <f t="shared" si="19"/>
        <v>0</v>
      </c>
      <c r="AE39" s="18">
        <f t="shared" si="19"/>
        <v>0</v>
      </c>
      <c r="AF39" s="18">
        <f t="shared" si="19"/>
        <v>0</v>
      </c>
      <c r="AG39" s="18">
        <f t="shared" si="19"/>
        <v>-0.030000000013387762</v>
      </c>
      <c r="AH39" s="18"/>
      <c r="AI39" s="18">
        <f t="shared" si="19"/>
        <v>0</v>
      </c>
      <c r="AJ39" s="18">
        <f t="shared" si="19"/>
        <v>-0.03999999999541615</v>
      </c>
      <c r="AK39" s="18">
        <f t="shared" si="19"/>
        <v>0</v>
      </c>
      <c r="AL39" s="18">
        <f t="shared" si="19"/>
        <v>-0.00999999999476131</v>
      </c>
      <c r="AM39" s="18"/>
      <c r="AN39" s="18">
        <f t="shared" si="19"/>
        <v>0</v>
      </c>
      <c r="AO39" s="18">
        <f t="shared" si="19"/>
        <v>-0.010000000002037268</v>
      </c>
      <c r="AP39" s="18">
        <f t="shared" si="19"/>
        <v>0</v>
      </c>
      <c r="AQ39" s="18">
        <f t="shared" si="19"/>
        <v>0.0400000000372529</v>
      </c>
      <c r="AR39" s="18"/>
      <c r="AS39" s="18">
        <f t="shared" si="19"/>
        <v>0</v>
      </c>
      <c r="AT39" s="18">
        <f t="shared" si="19"/>
        <v>0.04999999998472049</v>
      </c>
      <c r="AU39" s="18">
        <f t="shared" si="19"/>
        <v>0</v>
      </c>
      <c r="AV39" s="18">
        <f t="shared" si="19"/>
        <v>-0.009999999987485353</v>
      </c>
      <c r="AW39" s="18"/>
      <c r="AX39" s="18">
        <f t="shared" si="19"/>
        <v>0</v>
      </c>
      <c r="AY39" s="18">
        <f t="shared" si="19"/>
        <v>-0.01000000000158252</v>
      </c>
      <c r="AZ39" s="18">
        <f t="shared" si="19"/>
        <v>0</v>
      </c>
      <c r="BA39" s="18">
        <f t="shared" si="19"/>
        <v>-0.029999999969732016</v>
      </c>
      <c r="BB39" s="18"/>
      <c r="BC39" s="18">
        <f t="shared" si="19"/>
        <v>0</v>
      </c>
      <c r="BD39" s="18">
        <f t="shared" si="19"/>
        <v>-0.02999999999155989</v>
      </c>
      <c r="BE39" s="18">
        <f t="shared" si="19"/>
        <v>0</v>
      </c>
      <c r="BF39" s="18">
        <f t="shared" si="19"/>
        <v>-0.010000000009313226</v>
      </c>
      <c r="BG39" s="18"/>
      <c r="BH39" s="18">
        <f t="shared" si="19"/>
        <v>0</v>
      </c>
      <c r="BI39" s="18">
        <f t="shared" si="19"/>
        <v>-0.020000000005893526</v>
      </c>
      <c r="BJ39" s="18">
        <f t="shared" si="19"/>
        <v>0</v>
      </c>
      <c r="BK39" s="18">
        <f t="shared" si="19"/>
        <v>0.010000000007494236</v>
      </c>
      <c r="BL39" s="18"/>
      <c r="BM39" s="18">
        <f t="shared" si="19"/>
        <v>0</v>
      </c>
      <c r="BN39" s="18">
        <f t="shared" si="19"/>
        <v>0.009999999999763531</v>
      </c>
      <c r="BO39" s="18">
        <f t="shared" si="19"/>
        <v>0</v>
      </c>
      <c r="BP39" s="18">
        <f t="shared" si="19"/>
        <v>0</v>
      </c>
      <c r="BQ39" s="18"/>
      <c r="BR39" s="18">
        <f t="shared" si="19"/>
        <v>0</v>
      </c>
      <c r="BS39" s="18">
        <f t="shared" si="19"/>
        <v>0</v>
      </c>
      <c r="BT39" s="18">
        <f t="shared" si="19"/>
        <v>0</v>
      </c>
      <c r="BU39" s="18">
        <f t="shared" si="19"/>
        <v>-0.00999999999839929</v>
      </c>
      <c r="BV39" s="18"/>
      <c r="BW39" s="18">
        <f t="shared" si="19"/>
        <v>0</v>
      </c>
      <c r="BX39" s="18">
        <f t="shared" si="19"/>
        <v>0</v>
      </c>
    </row>
    <row r="40" ht="20.25" hidden="1"/>
  </sheetData>
  <sheetProtection/>
  <mergeCells count="33">
    <mergeCell ref="BW5:BX5"/>
    <mergeCell ref="BH5:BI5"/>
    <mergeCell ref="BM5:BN5"/>
    <mergeCell ref="BR5:BS5"/>
    <mergeCell ref="BC5:BD5"/>
    <mergeCell ref="AS5:AT5"/>
    <mergeCell ref="AX5:AY5"/>
    <mergeCell ref="AU5:AW5"/>
    <mergeCell ref="AZ5:BB5"/>
    <mergeCell ref="BE5:BG5"/>
    <mergeCell ref="J5:K5"/>
    <mergeCell ref="AN5:AO5"/>
    <mergeCell ref="O5:P5"/>
    <mergeCell ref="T5:U5"/>
    <mergeCell ref="AD5:AE5"/>
    <mergeCell ref="AI5:AJ5"/>
    <mergeCell ref="Y5:Z5"/>
    <mergeCell ref="L5:N5"/>
    <mergeCell ref="Q5:S5"/>
    <mergeCell ref="A7:B7"/>
    <mergeCell ref="A4:A6"/>
    <mergeCell ref="B4:B6"/>
    <mergeCell ref="C4:D5"/>
    <mergeCell ref="E4:F5"/>
    <mergeCell ref="G5:I5"/>
    <mergeCell ref="BJ5:BL5"/>
    <mergeCell ref="BO5:BQ5"/>
    <mergeCell ref="BT5:BV5"/>
    <mergeCell ref="V5:X5"/>
    <mergeCell ref="AA5:AC5"/>
    <mergeCell ref="AF5:AH5"/>
    <mergeCell ref="AK5:AM5"/>
    <mergeCell ref="AP5:AR5"/>
  </mergeCells>
  <conditionalFormatting sqref="C38:BX39 C7:BX36">
    <cfRule type="cellIs" priority="5" dxfId="7" operator="equal" stopIfTrue="1">
      <formula>0</formula>
    </cfRule>
    <cfRule type="cellIs" priority="6" dxfId="7" operator="equal" stopIfTrue="1">
      <formula>0</formula>
    </cfRule>
  </conditionalFormatting>
  <printOptions horizontalCentered="1"/>
  <pageMargins left="0.15748031496062992" right="0.15748031496062992" top="0.2755905511811024" bottom="0.31496062992125984" header="0.2362204724409449" footer="0.15748031496062992"/>
  <pageSetup fitToHeight="3" horizontalDpi="600" verticalDpi="600" orientation="landscape" paperSize="9" scale="42" r:id="rId1"/>
  <colBreaks count="2" manualBreakCount="2">
    <brk id="26" max="65535" man="1"/>
    <brk id="5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B2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"/>
    </sheetView>
  </sheetViews>
  <sheetFormatPr defaultColWidth="9.140625" defaultRowHeight="15"/>
  <cols>
    <col min="1" max="1" width="4.421875" style="0" customWidth="1"/>
    <col min="2" max="2" width="25.57421875" style="0" customWidth="1"/>
    <col min="4" max="4" width="14.7109375" style="0" customWidth="1"/>
    <col min="6" max="6" width="11.421875" style="0" customWidth="1"/>
    <col min="45" max="45" width="9.140625" style="36" customWidth="1"/>
    <col min="46" max="46" width="15.421875" style="0" customWidth="1"/>
    <col min="48" max="48" width="14.28125" style="0" customWidth="1"/>
    <col min="50" max="50" width="12.140625" style="0" customWidth="1"/>
    <col min="58" max="58" width="11.7109375" style="0" customWidth="1"/>
    <col min="60" max="60" width="11.00390625" style="0" customWidth="1"/>
    <col min="66" max="66" width="10.57421875" style="0" customWidth="1"/>
    <col min="68" max="68" width="11.57421875" style="0" customWidth="1"/>
    <col min="70" max="70" width="11.421875" style="0" customWidth="1"/>
    <col min="72" max="72" width="11.421875" style="0" customWidth="1"/>
    <col min="74" max="74" width="11.57421875" style="0" customWidth="1"/>
    <col min="80" max="80" width="12.00390625" style="0" customWidth="1"/>
    <col min="82" max="82" width="11.57421875" style="0" customWidth="1"/>
    <col min="84" max="84" width="11.140625" style="0" customWidth="1"/>
    <col min="86" max="86" width="11.140625" style="0" customWidth="1"/>
    <col min="88" max="88" width="11.8515625" style="0" customWidth="1"/>
    <col min="92" max="92" width="12.57421875" style="0" customWidth="1"/>
    <col min="94" max="94" width="11.7109375" style="0" customWidth="1"/>
    <col min="102" max="102" width="11.8515625" style="0" customWidth="1"/>
    <col min="104" max="104" width="10.57421875" style="0" customWidth="1"/>
    <col min="110" max="110" width="11.00390625" style="0" customWidth="1"/>
    <col min="112" max="112" width="11.8515625" style="0" customWidth="1"/>
    <col min="114" max="114" width="10.8515625" style="0" customWidth="1"/>
    <col min="116" max="116" width="11.00390625" style="0" customWidth="1"/>
    <col min="118" max="118" width="11.57421875" style="0" customWidth="1"/>
    <col min="124" max="124" width="11.8515625" style="0" customWidth="1"/>
    <col min="126" max="126" width="11.7109375" style="0" customWidth="1"/>
    <col min="128" max="128" width="11.57421875" style="0" customWidth="1"/>
    <col min="130" max="130" width="11.00390625" style="0" customWidth="1"/>
    <col min="132" max="132" width="11.57421875" style="0" customWidth="1"/>
  </cols>
  <sheetData>
    <row r="1" spans="1:45" ht="18.75">
      <c r="A1" s="433" t="s">
        <v>56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37"/>
    </row>
    <row r="2" spans="1:4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132" s="42" customFormat="1" ht="15.75" customHeight="1">
      <c r="A3" s="443" t="s">
        <v>57</v>
      </c>
      <c r="B3" s="443" t="s">
        <v>58</v>
      </c>
      <c r="C3" s="434" t="s">
        <v>0</v>
      </c>
      <c r="D3" s="435"/>
      <c r="E3" s="440" t="s">
        <v>59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2"/>
      <c r="AT3" s="417" t="s">
        <v>58</v>
      </c>
      <c r="AU3" s="409" t="s">
        <v>0</v>
      </c>
      <c r="AV3" s="410"/>
      <c r="AW3" s="413" t="s">
        <v>59</v>
      </c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14"/>
      <c r="CL3" s="423" t="s">
        <v>58</v>
      </c>
      <c r="CM3" s="426" t="s">
        <v>0</v>
      </c>
      <c r="CN3" s="427"/>
      <c r="CO3" s="415" t="s">
        <v>59</v>
      </c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16"/>
    </row>
    <row r="4" spans="1:132" s="42" customFormat="1" ht="15.75" customHeight="1">
      <c r="A4" s="444"/>
      <c r="B4" s="444"/>
      <c r="C4" s="436"/>
      <c r="D4" s="437"/>
      <c r="E4" s="440" t="s">
        <v>60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2"/>
      <c r="AI4" s="434" t="s">
        <v>1</v>
      </c>
      <c r="AJ4" s="435"/>
      <c r="AK4" s="434" t="s">
        <v>2</v>
      </c>
      <c r="AL4" s="435"/>
      <c r="AM4" s="434" t="s">
        <v>3</v>
      </c>
      <c r="AN4" s="435"/>
      <c r="AO4" s="434" t="s">
        <v>4</v>
      </c>
      <c r="AP4" s="435"/>
      <c r="AQ4" s="434" t="s">
        <v>5</v>
      </c>
      <c r="AR4" s="435"/>
      <c r="AT4" s="418"/>
      <c r="AU4" s="420"/>
      <c r="AV4" s="421"/>
      <c r="AW4" s="413" t="s">
        <v>60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14"/>
      <c r="CA4" s="409" t="s">
        <v>1</v>
      </c>
      <c r="CB4" s="410"/>
      <c r="CC4" s="409" t="s">
        <v>2</v>
      </c>
      <c r="CD4" s="410"/>
      <c r="CE4" s="409" t="s">
        <v>3</v>
      </c>
      <c r="CF4" s="410"/>
      <c r="CG4" s="409" t="s">
        <v>4</v>
      </c>
      <c r="CH4" s="410"/>
      <c r="CI4" s="409" t="s">
        <v>5</v>
      </c>
      <c r="CJ4" s="410"/>
      <c r="CL4" s="424"/>
      <c r="CM4" s="428"/>
      <c r="CN4" s="429"/>
      <c r="CO4" s="415" t="s">
        <v>60</v>
      </c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16"/>
      <c r="DS4" s="426" t="s">
        <v>1</v>
      </c>
      <c r="DT4" s="427"/>
      <c r="DU4" s="426" t="s">
        <v>2</v>
      </c>
      <c r="DV4" s="427"/>
      <c r="DW4" s="426" t="s">
        <v>3</v>
      </c>
      <c r="DX4" s="427"/>
      <c r="DY4" s="426" t="s">
        <v>4</v>
      </c>
      <c r="DZ4" s="427"/>
      <c r="EA4" s="426" t="s">
        <v>5</v>
      </c>
      <c r="EB4" s="427"/>
    </row>
    <row r="5" spans="1:132" s="42" customFormat="1" ht="40.5" customHeight="1">
      <c r="A5" s="444"/>
      <c r="B5" s="444"/>
      <c r="C5" s="438"/>
      <c r="D5" s="439"/>
      <c r="E5" s="440" t="s">
        <v>6</v>
      </c>
      <c r="F5" s="442"/>
      <c r="G5" s="440" t="s">
        <v>61</v>
      </c>
      <c r="H5" s="442"/>
      <c r="I5" s="440" t="s">
        <v>62</v>
      </c>
      <c r="J5" s="442"/>
      <c r="K5" s="440" t="s">
        <v>7</v>
      </c>
      <c r="L5" s="442"/>
      <c r="M5" s="440" t="s">
        <v>8</v>
      </c>
      <c r="N5" s="442"/>
      <c r="O5" s="440" t="s">
        <v>9</v>
      </c>
      <c r="P5" s="442"/>
      <c r="Q5" s="440" t="s">
        <v>63</v>
      </c>
      <c r="R5" s="442"/>
      <c r="S5" s="440" t="s">
        <v>64</v>
      </c>
      <c r="T5" s="442"/>
      <c r="U5" s="440" t="s">
        <v>10</v>
      </c>
      <c r="V5" s="442"/>
      <c r="W5" s="440" t="s">
        <v>11</v>
      </c>
      <c r="X5" s="442"/>
      <c r="Y5" s="440" t="s">
        <v>12</v>
      </c>
      <c r="Z5" s="442"/>
      <c r="AA5" s="440" t="s">
        <v>13</v>
      </c>
      <c r="AB5" s="442"/>
      <c r="AC5" s="440" t="s">
        <v>14</v>
      </c>
      <c r="AD5" s="442"/>
      <c r="AE5" s="440" t="s">
        <v>65</v>
      </c>
      <c r="AF5" s="442"/>
      <c r="AG5" s="440" t="s">
        <v>66</v>
      </c>
      <c r="AH5" s="442"/>
      <c r="AI5" s="438"/>
      <c r="AJ5" s="439"/>
      <c r="AK5" s="438"/>
      <c r="AL5" s="439"/>
      <c r="AM5" s="438"/>
      <c r="AN5" s="439"/>
      <c r="AO5" s="438"/>
      <c r="AP5" s="439"/>
      <c r="AQ5" s="438"/>
      <c r="AR5" s="439"/>
      <c r="AT5" s="418"/>
      <c r="AU5" s="411"/>
      <c r="AV5" s="412"/>
      <c r="AW5" s="413" t="s">
        <v>6</v>
      </c>
      <c r="AX5" s="414"/>
      <c r="AY5" s="413" t="s">
        <v>61</v>
      </c>
      <c r="AZ5" s="414"/>
      <c r="BA5" s="413" t="s">
        <v>62</v>
      </c>
      <c r="BB5" s="414"/>
      <c r="BC5" s="413" t="s">
        <v>7</v>
      </c>
      <c r="BD5" s="414"/>
      <c r="BE5" s="413" t="s">
        <v>8</v>
      </c>
      <c r="BF5" s="414"/>
      <c r="BG5" s="413" t="s">
        <v>9</v>
      </c>
      <c r="BH5" s="414"/>
      <c r="BI5" s="413" t="s">
        <v>63</v>
      </c>
      <c r="BJ5" s="414"/>
      <c r="BK5" s="413" t="s">
        <v>64</v>
      </c>
      <c r="BL5" s="414"/>
      <c r="BM5" s="413" t="s">
        <v>10</v>
      </c>
      <c r="BN5" s="414"/>
      <c r="BO5" s="413" t="s">
        <v>11</v>
      </c>
      <c r="BP5" s="414"/>
      <c r="BQ5" s="413" t="s">
        <v>12</v>
      </c>
      <c r="BR5" s="414"/>
      <c r="BS5" s="413" t="s">
        <v>13</v>
      </c>
      <c r="BT5" s="414"/>
      <c r="BU5" s="413" t="s">
        <v>14</v>
      </c>
      <c r="BV5" s="414"/>
      <c r="BW5" s="413" t="s">
        <v>65</v>
      </c>
      <c r="BX5" s="414"/>
      <c r="BY5" s="413" t="s">
        <v>66</v>
      </c>
      <c r="BZ5" s="414"/>
      <c r="CA5" s="411"/>
      <c r="CB5" s="412"/>
      <c r="CC5" s="411"/>
      <c r="CD5" s="412"/>
      <c r="CE5" s="411"/>
      <c r="CF5" s="412"/>
      <c r="CG5" s="411"/>
      <c r="CH5" s="412"/>
      <c r="CI5" s="411"/>
      <c r="CJ5" s="412"/>
      <c r="CL5" s="424"/>
      <c r="CM5" s="430"/>
      <c r="CN5" s="431"/>
      <c r="CO5" s="415" t="s">
        <v>6</v>
      </c>
      <c r="CP5" s="416"/>
      <c r="CQ5" s="415" t="s">
        <v>61</v>
      </c>
      <c r="CR5" s="416"/>
      <c r="CS5" s="415" t="s">
        <v>62</v>
      </c>
      <c r="CT5" s="416"/>
      <c r="CU5" s="415" t="s">
        <v>7</v>
      </c>
      <c r="CV5" s="416"/>
      <c r="CW5" s="415" t="s">
        <v>8</v>
      </c>
      <c r="CX5" s="416"/>
      <c r="CY5" s="415" t="s">
        <v>9</v>
      </c>
      <c r="CZ5" s="416"/>
      <c r="DA5" s="415" t="s">
        <v>63</v>
      </c>
      <c r="DB5" s="416"/>
      <c r="DC5" s="415" t="s">
        <v>64</v>
      </c>
      <c r="DD5" s="416"/>
      <c r="DE5" s="415" t="s">
        <v>10</v>
      </c>
      <c r="DF5" s="416"/>
      <c r="DG5" s="415" t="s">
        <v>11</v>
      </c>
      <c r="DH5" s="416"/>
      <c r="DI5" s="415" t="s">
        <v>12</v>
      </c>
      <c r="DJ5" s="416"/>
      <c r="DK5" s="415" t="s">
        <v>13</v>
      </c>
      <c r="DL5" s="416"/>
      <c r="DM5" s="415" t="s">
        <v>14</v>
      </c>
      <c r="DN5" s="416"/>
      <c r="DO5" s="415" t="s">
        <v>65</v>
      </c>
      <c r="DP5" s="416"/>
      <c r="DQ5" s="415" t="s">
        <v>66</v>
      </c>
      <c r="DR5" s="416"/>
      <c r="DS5" s="430"/>
      <c r="DT5" s="431"/>
      <c r="DU5" s="430"/>
      <c r="DV5" s="431"/>
      <c r="DW5" s="430"/>
      <c r="DX5" s="431"/>
      <c r="DY5" s="430"/>
      <c r="DZ5" s="431"/>
      <c r="EA5" s="430"/>
      <c r="EB5" s="431"/>
    </row>
    <row r="6" spans="1:132" s="42" customFormat="1" ht="31.5">
      <c r="A6" s="445"/>
      <c r="B6" s="445"/>
      <c r="C6" s="39" t="s">
        <v>15</v>
      </c>
      <c r="D6" s="39" t="s">
        <v>16</v>
      </c>
      <c r="E6" s="39" t="s">
        <v>15</v>
      </c>
      <c r="F6" s="39" t="s">
        <v>16</v>
      </c>
      <c r="G6" s="39" t="s">
        <v>15</v>
      </c>
      <c r="H6" s="39" t="s">
        <v>16</v>
      </c>
      <c r="I6" s="39" t="s">
        <v>15</v>
      </c>
      <c r="J6" s="39" t="s">
        <v>16</v>
      </c>
      <c r="K6" s="39" t="s">
        <v>15</v>
      </c>
      <c r="L6" s="39" t="s">
        <v>16</v>
      </c>
      <c r="M6" s="39" t="s">
        <v>15</v>
      </c>
      <c r="N6" s="39" t="s">
        <v>16</v>
      </c>
      <c r="O6" s="39" t="s">
        <v>15</v>
      </c>
      <c r="P6" s="39" t="s">
        <v>16</v>
      </c>
      <c r="Q6" s="39" t="s">
        <v>15</v>
      </c>
      <c r="R6" s="39" t="s">
        <v>16</v>
      </c>
      <c r="S6" s="39" t="s">
        <v>15</v>
      </c>
      <c r="T6" s="39" t="s">
        <v>16</v>
      </c>
      <c r="U6" s="39" t="s">
        <v>15</v>
      </c>
      <c r="V6" s="39" t="s">
        <v>16</v>
      </c>
      <c r="W6" s="39" t="s">
        <v>15</v>
      </c>
      <c r="X6" s="39" t="s">
        <v>16</v>
      </c>
      <c r="Y6" s="39" t="s">
        <v>15</v>
      </c>
      <c r="Z6" s="39" t="s">
        <v>16</v>
      </c>
      <c r="AA6" s="39" t="s">
        <v>15</v>
      </c>
      <c r="AB6" s="39" t="s">
        <v>16</v>
      </c>
      <c r="AC6" s="39" t="s">
        <v>15</v>
      </c>
      <c r="AD6" s="39" t="s">
        <v>16</v>
      </c>
      <c r="AE6" s="39" t="s">
        <v>15</v>
      </c>
      <c r="AF6" s="39" t="s">
        <v>16</v>
      </c>
      <c r="AG6" s="39" t="s">
        <v>15</v>
      </c>
      <c r="AH6" s="39" t="s">
        <v>16</v>
      </c>
      <c r="AI6" s="39" t="s">
        <v>15</v>
      </c>
      <c r="AJ6" s="39" t="s">
        <v>16</v>
      </c>
      <c r="AK6" s="39" t="s">
        <v>15</v>
      </c>
      <c r="AL6" s="39" t="s">
        <v>16</v>
      </c>
      <c r="AM6" s="39" t="s">
        <v>15</v>
      </c>
      <c r="AN6" s="39" t="s">
        <v>16</v>
      </c>
      <c r="AO6" s="39" t="s">
        <v>15</v>
      </c>
      <c r="AP6" s="39" t="s">
        <v>16</v>
      </c>
      <c r="AQ6" s="39" t="s">
        <v>15</v>
      </c>
      <c r="AR6" s="39" t="s">
        <v>16</v>
      </c>
      <c r="AT6" s="419"/>
      <c r="AU6" s="133" t="s">
        <v>15</v>
      </c>
      <c r="AV6" s="133" t="s">
        <v>16</v>
      </c>
      <c r="AW6" s="133" t="s">
        <v>15</v>
      </c>
      <c r="AX6" s="133" t="s">
        <v>16</v>
      </c>
      <c r="AY6" s="133" t="s">
        <v>15</v>
      </c>
      <c r="AZ6" s="133" t="s">
        <v>16</v>
      </c>
      <c r="BA6" s="133" t="s">
        <v>15</v>
      </c>
      <c r="BB6" s="133" t="s">
        <v>16</v>
      </c>
      <c r="BC6" s="133" t="s">
        <v>15</v>
      </c>
      <c r="BD6" s="133" t="s">
        <v>16</v>
      </c>
      <c r="BE6" s="133" t="s">
        <v>15</v>
      </c>
      <c r="BF6" s="133" t="s">
        <v>16</v>
      </c>
      <c r="BG6" s="133" t="s">
        <v>15</v>
      </c>
      <c r="BH6" s="133" t="s">
        <v>16</v>
      </c>
      <c r="BI6" s="133" t="s">
        <v>15</v>
      </c>
      <c r="BJ6" s="133" t="s">
        <v>16</v>
      </c>
      <c r="BK6" s="133" t="s">
        <v>15</v>
      </c>
      <c r="BL6" s="133" t="s">
        <v>16</v>
      </c>
      <c r="BM6" s="133" t="s">
        <v>15</v>
      </c>
      <c r="BN6" s="133" t="s">
        <v>16</v>
      </c>
      <c r="BO6" s="133" t="s">
        <v>15</v>
      </c>
      <c r="BP6" s="133" t="s">
        <v>16</v>
      </c>
      <c r="BQ6" s="133" t="s">
        <v>15</v>
      </c>
      <c r="BR6" s="133" t="s">
        <v>16</v>
      </c>
      <c r="BS6" s="133" t="s">
        <v>15</v>
      </c>
      <c r="BT6" s="133" t="s">
        <v>16</v>
      </c>
      <c r="BU6" s="133" t="s">
        <v>15</v>
      </c>
      <c r="BV6" s="133" t="s">
        <v>16</v>
      </c>
      <c r="BW6" s="133" t="s">
        <v>15</v>
      </c>
      <c r="BX6" s="133" t="s">
        <v>16</v>
      </c>
      <c r="BY6" s="133" t="s">
        <v>15</v>
      </c>
      <c r="BZ6" s="133" t="s">
        <v>16</v>
      </c>
      <c r="CA6" s="133" t="s">
        <v>15</v>
      </c>
      <c r="CB6" s="133" t="s">
        <v>16</v>
      </c>
      <c r="CC6" s="133" t="s">
        <v>15</v>
      </c>
      <c r="CD6" s="133" t="s">
        <v>16</v>
      </c>
      <c r="CE6" s="133" t="s">
        <v>15</v>
      </c>
      <c r="CF6" s="133" t="s">
        <v>16</v>
      </c>
      <c r="CG6" s="133" t="s">
        <v>15</v>
      </c>
      <c r="CH6" s="133" t="s">
        <v>16</v>
      </c>
      <c r="CI6" s="133" t="s">
        <v>15</v>
      </c>
      <c r="CJ6" s="133" t="s">
        <v>16</v>
      </c>
      <c r="CL6" s="425"/>
      <c r="CM6" s="136" t="s">
        <v>15</v>
      </c>
      <c r="CN6" s="136" t="s">
        <v>16</v>
      </c>
      <c r="CO6" s="136" t="s">
        <v>15</v>
      </c>
      <c r="CP6" s="136" t="s">
        <v>16</v>
      </c>
      <c r="CQ6" s="136" t="s">
        <v>15</v>
      </c>
      <c r="CR6" s="136" t="s">
        <v>16</v>
      </c>
      <c r="CS6" s="136" t="s">
        <v>15</v>
      </c>
      <c r="CT6" s="136" t="s">
        <v>16</v>
      </c>
      <c r="CU6" s="136" t="s">
        <v>15</v>
      </c>
      <c r="CV6" s="136" t="s">
        <v>16</v>
      </c>
      <c r="CW6" s="136" t="s">
        <v>15</v>
      </c>
      <c r="CX6" s="136" t="s">
        <v>16</v>
      </c>
      <c r="CY6" s="136" t="s">
        <v>15</v>
      </c>
      <c r="CZ6" s="136" t="s">
        <v>16</v>
      </c>
      <c r="DA6" s="136" t="s">
        <v>15</v>
      </c>
      <c r="DB6" s="136" t="s">
        <v>16</v>
      </c>
      <c r="DC6" s="136" t="s">
        <v>15</v>
      </c>
      <c r="DD6" s="136" t="s">
        <v>16</v>
      </c>
      <c r="DE6" s="136" t="s">
        <v>15</v>
      </c>
      <c r="DF6" s="136" t="s">
        <v>16</v>
      </c>
      <c r="DG6" s="136" t="s">
        <v>15</v>
      </c>
      <c r="DH6" s="136" t="s">
        <v>16</v>
      </c>
      <c r="DI6" s="136" t="s">
        <v>15</v>
      </c>
      <c r="DJ6" s="136" t="s">
        <v>16</v>
      </c>
      <c r="DK6" s="136" t="s">
        <v>15</v>
      </c>
      <c r="DL6" s="136" t="s">
        <v>16</v>
      </c>
      <c r="DM6" s="136" t="s">
        <v>15</v>
      </c>
      <c r="DN6" s="136" t="s">
        <v>16</v>
      </c>
      <c r="DO6" s="136" t="s">
        <v>15</v>
      </c>
      <c r="DP6" s="136" t="s">
        <v>16</v>
      </c>
      <c r="DQ6" s="136" t="s">
        <v>15</v>
      </c>
      <c r="DR6" s="136" t="s">
        <v>16</v>
      </c>
      <c r="DS6" s="136" t="s">
        <v>15</v>
      </c>
      <c r="DT6" s="136" t="s">
        <v>16</v>
      </c>
      <c r="DU6" s="136" t="s">
        <v>15</v>
      </c>
      <c r="DV6" s="136" t="s">
        <v>16</v>
      </c>
      <c r="DW6" s="136" t="s">
        <v>15</v>
      </c>
      <c r="DX6" s="136" t="s">
        <v>16</v>
      </c>
      <c r="DY6" s="136" t="s">
        <v>15</v>
      </c>
      <c r="DZ6" s="136" t="s">
        <v>16</v>
      </c>
      <c r="EA6" s="136" t="s">
        <v>15</v>
      </c>
      <c r="EB6" s="136" t="s">
        <v>16</v>
      </c>
    </row>
    <row r="7" spans="1:132" s="42" customFormat="1" ht="39.75" customHeight="1">
      <c r="A7" s="38">
        <v>1</v>
      </c>
      <c r="B7" s="232" t="s">
        <v>67</v>
      </c>
      <c r="C7" s="44">
        <f>+E7+G7+I7+K7+M7+O7+Q7+S7+U7+W7+Y7+AA7+AC7+AE7+AG7+AI7+AK7+AM7+AO7+AQ7</f>
        <v>568</v>
      </c>
      <c r="D7" s="44">
        <f>+F7+H7+J7+L7+N7+P7+R7+T7+V7+X7+Z7+AB7+AD7+AF7+AH7+AJ7+AL7+AN7+AP7+AR7</f>
        <v>7909.57</v>
      </c>
      <c r="E7" s="44">
        <f>+AW7-CO7</f>
        <v>151</v>
      </c>
      <c r="F7" s="44">
        <f aca="true" t="shared" si="0" ref="F7:AR7">+AX7-CP7</f>
        <v>3130.4299999999985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35</v>
      </c>
      <c r="L7" s="44">
        <f t="shared" si="0"/>
        <v>282.79999999999995</v>
      </c>
      <c r="M7" s="44">
        <f t="shared" si="0"/>
        <v>34</v>
      </c>
      <c r="N7" s="44">
        <f t="shared" si="0"/>
        <v>758.1999999999998</v>
      </c>
      <c r="O7" s="44">
        <f t="shared" si="0"/>
        <v>0</v>
      </c>
      <c r="P7" s="44">
        <f t="shared" si="0"/>
        <v>0</v>
      </c>
      <c r="Q7" s="44">
        <f t="shared" si="0"/>
        <v>10</v>
      </c>
      <c r="R7" s="44">
        <f t="shared" si="0"/>
        <v>83.67999999999995</v>
      </c>
      <c r="S7" s="44">
        <f t="shared" si="0"/>
        <v>0</v>
      </c>
      <c r="T7" s="44">
        <f t="shared" si="0"/>
        <v>0</v>
      </c>
      <c r="U7" s="44">
        <f t="shared" si="0"/>
        <v>1</v>
      </c>
      <c r="V7" s="44">
        <f t="shared" si="0"/>
        <v>200.00000000000003</v>
      </c>
      <c r="W7" s="44">
        <f t="shared" si="0"/>
        <v>122</v>
      </c>
      <c r="X7" s="44">
        <f t="shared" si="0"/>
        <v>123.87999999999988</v>
      </c>
      <c r="Y7" s="44">
        <f t="shared" si="0"/>
        <v>11</v>
      </c>
      <c r="Z7" s="44">
        <f t="shared" si="0"/>
        <v>279</v>
      </c>
      <c r="AA7" s="44">
        <f t="shared" si="0"/>
        <v>19</v>
      </c>
      <c r="AB7" s="44">
        <f t="shared" si="0"/>
        <v>377.2399999999998</v>
      </c>
      <c r="AC7" s="44">
        <f t="shared" si="0"/>
        <v>0</v>
      </c>
      <c r="AD7" s="44">
        <f t="shared" si="0"/>
        <v>0</v>
      </c>
      <c r="AE7" s="44">
        <f t="shared" si="0"/>
        <v>0</v>
      </c>
      <c r="AF7" s="44">
        <f t="shared" si="0"/>
        <v>0</v>
      </c>
      <c r="AG7" s="44">
        <f t="shared" si="0"/>
        <v>0</v>
      </c>
      <c r="AH7" s="44">
        <f t="shared" si="0"/>
        <v>0</v>
      </c>
      <c r="AI7" s="44">
        <f t="shared" si="0"/>
        <v>114</v>
      </c>
      <c r="AJ7" s="44">
        <f t="shared" si="0"/>
        <v>1429.2600000000002</v>
      </c>
      <c r="AK7" s="44">
        <f t="shared" si="0"/>
        <v>46</v>
      </c>
      <c r="AL7" s="44">
        <f t="shared" si="0"/>
        <v>532.75</v>
      </c>
      <c r="AM7" s="44">
        <f t="shared" si="0"/>
        <v>4</v>
      </c>
      <c r="AN7" s="44">
        <f t="shared" si="0"/>
        <v>80.09999999999997</v>
      </c>
      <c r="AO7" s="44">
        <f t="shared" si="0"/>
        <v>6</v>
      </c>
      <c r="AP7" s="44">
        <f t="shared" si="0"/>
        <v>393.8000000000002</v>
      </c>
      <c r="AQ7" s="44">
        <f t="shared" si="0"/>
        <v>15</v>
      </c>
      <c r="AR7" s="44">
        <f t="shared" si="0"/>
        <v>238.43000000000006</v>
      </c>
      <c r="AT7" s="233" t="s">
        <v>67</v>
      </c>
      <c r="AU7" s="259">
        <v>2908</v>
      </c>
      <c r="AV7" s="260">
        <v>53936.36</v>
      </c>
      <c r="AW7" s="261">
        <v>727</v>
      </c>
      <c r="AX7" s="260">
        <v>18043.69</v>
      </c>
      <c r="AY7" s="261">
        <v>1</v>
      </c>
      <c r="AZ7" s="261">
        <v>27</v>
      </c>
      <c r="BA7" s="261">
        <v>1</v>
      </c>
      <c r="BB7" s="261">
        <v>200</v>
      </c>
      <c r="BC7" s="261">
        <v>137</v>
      </c>
      <c r="BD7" s="260">
        <v>1981.7</v>
      </c>
      <c r="BE7" s="261">
        <v>231</v>
      </c>
      <c r="BF7" s="260">
        <v>5151.61</v>
      </c>
      <c r="BG7" s="261">
        <v>4</v>
      </c>
      <c r="BH7" s="261">
        <v>77</v>
      </c>
      <c r="BI7" s="261">
        <v>41</v>
      </c>
      <c r="BJ7" s="261">
        <v>652.68</v>
      </c>
      <c r="BK7" s="261">
        <v>2</v>
      </c>
      <c r="BL7" s="261">
        <v>60</v>
      </c>
      <c r="BM7" s="261">
        <v>12</v>
      </c>
      <c r="BN7" s="261">
        <v>454.1</v>
      </c>
      <c r="BO7" s="261">
        <v>599</v>
      </c>
      <c r="BP7" s="260">
        <v>1228.87</v>
      </c>
      <c r="BQ7" s="261">
        <v>102</v>
      </c>
      <c r="BR7" s="260">
        <v>2766.54</v>
      </c>
      <c r="BS7" s="261">
        <v>227</v>
      </c>
      <c r="BT7" s="260">
        <v>3969.12</v>
      </c>
      <c r="BU7" s="261">
        <v>23</v>
      </c>
      <c r="BV7" s="261">
        <v>564.1</v>
      </c>
      <c r="BW7" s="261">
        <v>15</v>
      </c>
      <c r="BX7" s="261">
        <v>313.5</v>
      </c>
      <c r="BY7" s="261">
        <v>2</v>
      </c>
      <c r="BZ7" s="261">
        <v>60</v>
      </c>
      <c r="CA7" s="261">
        <v>364</v>
      </c>
      <c r="CB7" s="260">
        <v>7797.92</v>
      </c>
      <c r="CC7" s="261">
        <v>262</v>
      </c>
      <c r="CD7" s="260">
        <v>3765.58</v>
      </c>
      <c r="CE7" s="261">
        <v>17</v>
      </c>
      <c r="CF7" s="261">
        <v>359.89</v>
      </c>
      <c r="CG7" s="261">
        <v>60</v>
      </c>
      <c r="CH7" s="260">
        <v>4646.39</v>
      </c>
      <c r="CI7" s="261">
        <v>81</v>
      </c>
      <c r="CJ7" s="260">
        <v>1816.68</v>
      </c>
      <c r="CL7" s="234" t="s">
        <v>67</v>
      </c>
      <c r="CM7" s="235">
        <v>2340</v>
      </c>
      <c r="CN7" s="236">
        <v>46026.8</v>
      </c>
      <c r="CO7" s="235">
        <v>576</v>
      </c>
      <c r="CP7" s="236">
        <v>14913.26</v>
      </c>
      <c r="CQ7" s="237">
        <v>1</v>
      </c>
      <c r="CR7" s="237">
        <v>27</v>
      </c>
      <c r="CS7" s="237">
        <v>1</v>
      </c>
      <c r="CT7" s="237">
        <v>200</v>
      </c>
      <c r="CU7" s="237">
        <v>102</v>
      </c>
      <c r="CV7" s="236">
        <v>1698.9</v>
      </c>
      <c r="CW7" s="237">
        <v>197</v>
      </c>
      <c r="CX7" s="236">
        <v>4393.41</v>
      </c>
      <c r="CY7" s="237">
        <v>4</v>
      </c>
      <c r="CZ7" s="237">
        <v>77</v>
      </c>
      <c r="DA7" s="237">
        <v>31</v>
      </c>
      <c r="DB7" s="237">
        <v>569</v>
      </c>
      <c r="DC7" s="237">
        <v>2</v>
      </c>
      <c r="DD7" s="237">
        <v>60</v>
      </c>
      <c r="DE7" s="237">
        <v>11</v>
      </c>
      <c r="DF7" s="236">
        <v>254.1</v>
      </c>
      <c r="DG7" s="237">
        <v>477</v>
      </c>
      <c r="DH7" s="236">
        <v>1104.99</v>
      </c>
      <c r="DI7" s="237">
        <v>91</v>
      </c>
      <c r="DJ7" s="237">
        <v>2487.54</v>
      </c>
      <c r="DK7" s="237">
        <v>208</v>
      </c>
      <c r="DL7" s="236">
        <v>3591.88</v>
      </c>
      <c r="DM7" s="237">
        <v>23</v>
      </c>
      <c r="DN7" s="237">
        <v>564.1</v>
      </c>
      <c r="DO7" s="237">
        <v>15</v>
      </c>
      <c r="DP7" s="237">
        <v>313.5</v>
      </c>
      <c r="DQ7" s="237">
        <v>2</v>
      </c>
      <c r="DR7" s="237">
        <v>60</v>
      </c>
      <c r="DS7" s="237">
        <v>250</v>
      </c>
      <c r="DT7" s="236">
        <v>6368.66</v>
      </c>
      <c r="DU7" s="237">
        <v>216</v>
      </c>
      <c r="DV7" s="236">
        <v>3232.83</v>
      </c>
      <c r="DW7" s="237">
        <v>13</v>
      </c>
      <c r="DX7" s="236">
        <v>279.79</v>
      </c>
      <c r="DY7" s="237">
        <v>54</v>
      </c>
      <c r="DZ7" s="236">
        <v>4252.59</v>
      </c>
      <c r="EA7" s="237">
        <v>66</v>
      </c>
      <c r="EB7" s="236">
        <v>1578.25</v>
      </c>
    </row>
    <row r="8" spans="1:132" s="42" customFormat="1" ht="23.25" customHeight="1">
      <c r="A8" s="38">
        <v>2</v>
      </c>
      <c r="B8" s="238" t="s">
        <v>68</v>
      </c>
      <c r="C8" s="44">
        <f aca="true" t="shared" si="1" ref="C8:C20">+E8+G8+I8+K8+M8+O8+Q8+S8+U8+W8+Y8+AA8+AC8+AE8+AG8+AI8+AK8+AM8+AO8+AQ8</f>
        <v>955</v>
      </c>
      <c r="D8" s="44">
        <f aca="true" t="shared" si="2" ref="D8:D20">+F8+H8+J8+L8+N8+P8+R8+T8+V8+X8+Z8+AB8+AD8+AF8+AH8+AJ8+AL8+AN8+AP8+AR8</f>
        <v>10811.659999999998</v>
      </c>
      <c r="E8" s="44">
        <f aca="true" t="shared" si="3" ref="E8:E20">+AW8-CO8</f>
        <v>27</v>
      </c>
      <c r="F8" s="44">
        <f aca="true" t="shared" si="4" ref="F8:F20">+AX8-CP8</f>
        <v>267.79999999999995</v>
      </c>
      <c r="G8" s="44">
        <f aca="true" t="shared" si="5" ref="G8:G20">+AY8-CQ8</f>
        <v>0</v>
      </c>
      <c r="H8" s="44">
        <f aca="true" t="shared" si="6" ref="H8:H20">+AZ8-CR8</f>
        <v>0</v>
      </c>
      <c r="I8" s="44">
        <f aca="true" t="shared" si="7" ref="I8:I20">+BA8-CS8</f>
        <v>0</v>
      </c>
      <c r="J8" s="44">
        <f aca="true" t="shared" si="8" ref="J8:J20">+BB8-CT8</f>
        <v>0</v>
      </c>
      <c r="K8" s="44">
        <f aca="true" t="shared" si="9" ref="K8:K20">+BC8-CU8</f>
        <v>4</v>
      </c>
      <c r="L8" s="44">
        <f aca="true" t="shared" si="10" ref="L8:L20">+BD8-CV8</f>
        <v>49</v>
      </c>
      <c r="M8" s="44">
        <f aca="true" t="shared" si="11" ref="M8:M20">+BE8-CW8</f>
        <v>60</v>
      </c>
      <c r="N8" s="44">
        <f aca="true" t="shared" si="12" ref="N8:N20">+BF8-CX8</f>
        <v>367.56</v>
      </c>
      <c r="O8" s="44">
        <f aca="true" t="shared" si="13" ref="O8:O20">+BG8-CY8</f>
        <v>13</v>
      </c>
      <c r="P8" s="44">
        <f aca="true" t="shared" si="14" ref="P8:P20">+BH8-CZ8</f>
        <v>175.12999999999988</v>
      </c>
      <c r="Q8" s="44">
        <f aca="true" t="shared" si="15" ref="Q8:Q20">+BI8-DA8</f>
        <v>4</v>
      </c>
      <c r="R8" s="44">
        <f aca="true" t="shared" si="16" ref="R8:R20">+BJ8-DB8</f>
        <v>25.80000000000001</v>
      </c>
      <c r="S8" s="44">
        <f aca="true" t="shared" si="17" ref="S8:S20">+BK8-DC8</f>
        <v>0</v>
      </c>
      <c r="T8" s="44">
        <f aca="true" t="shared" si="18" ref="T8:T20">+BL8-DD8</f>
        <v>0</v>
      </c>
      <c r="U8" s="44">
        <f aca="true" t="shared" si="19" ref="U8:U20">+BM8-DE8</f>
        <v>1</v>
      </c>
      <c r="V8" s="44">
        <f aca="true" t="shared" si="20" ref="V8:V20">+BN8-DF8</f>
        <v>20</v>
      </c>
      <c r="W8" s="44">
        <f aca="true" t="shared" si="21" ref="W8:W20">+BO8-DG8</f>
        <v>47</v>
      </c>
      <c r="X8" s="44">
        <f aca="true" t="shared" si="22" ref="X8:X20">+BP8-DH8</f>
        <v>313.1199999999999</v>
      </c>
      <c r="Y8" s="44">
        <f aca="true" t="shared" si="23" ref="Y8:Y20">+BQ8-DI8</f>
        <v>43</v>
      </c>
      <c r="Z8" s="44">
        <f aca="true" t="shared" si="24" ref="Z8:Z20">+BR8-DJ8</f>
        <v>695.3199999999997</v>
      </c>
      <c r="AA8" s="44">
        <f aca="true" t="shared" si="25" ref="AA8:AA20">+BS8-DK8</f>
        <v>133</v>
      </c>
      <c r="AB8" s="44">
        <f aca="true" t="shared" si="26" ref="AB8:AB20">+BT8-DL8</f>
        <v>1823.1799999999985</v>
      </c>
      <c r="AC8" s="44">
        <f aca="true" t="shared" si="27" ref="AC8:AC20">+BU8-DM8</f>
        <v>4</v>
      </c>
      <c r="AD8" s="44">
        <f aca="true" t="shared" si="28" ref="AD8:AD20">+BV8-DN8</f>
        <v>56.299999999999955</v>
      </c>
      <c r="AE8" s="44">
        <f aca="true" t="shared" si="29" ref="AE8:AE20">+BW8-DO8</f>
        <v>2</v>
      </c>
      <c r="AF8" s="44">
        <f aca="true" t="shared" si="30" ref="AF8:AF20">+BX8-DP8</f>
        <v>15</v>
      </c>
      <c r="AG8" s="44">
        <f aca="true" t="shared" si="31" ref="AG8:AG20">+BY8-DQ8</f>
        <v>1</v>
      </c>
      <c r="AH8" s="44">
        <f aca="true" t="shared" si="32" ref="AH8:AH20">+BZ8-DR8</f>
        <v>2.950000000000003</v>
      </c>
      <c r="AI8" s="44">
        <f aca="true" t="shared" si="33" ref="AI8:AI20">+CA8-DS8</f>
        <v>291</v>
      </c>
      <c r="AJ8" s="44">
        <f aca="true" t="shared" si="34" ref="AJ8:AJ20">+CB8-DT8</f>
        <v>3446.8900000000012</v>
      </c>
      <c r="AK8" s="44">
        <f aca="true" t="shared" si="35" ref="AK8:AK20">+CC8-DU8</f>
        <v>265</v>
      </c>
      <c r="AL8" s="44">
        <f aca="true" t="shared" si="36" ref="AL8:AL20">+CD8-DV8</f>
        <v>2670.8199999999997</v>
      </c>
      <c r="AM8" s="44">
        <f aca="true" t="shared" si="37" ref="AM8:AM20">+CE8-DW8</f>
        <v>37</v>
      </c>
      <c r="AN8" s="44">
        <f aca="true" t="shared" si="38" ref="AN8:AN20">+CF8-DX8</f>
        <v>404.32000000000016</v>
      </c>
      <c r="AO8" s="44">
        <f aca="true" t="shared" si="39" ref="AO8:AO20">+CG8-DY8</f>
        <v>3</v>
      </c>
      <c r="AP8" s="44">
        <f aca="true" t="shared" si="40" ref="AP8:AP20">+CH8-DZ8</f>
        <v>437</v>
      </c>
      <c r="AQ8" s="44">
        <f aca="true" t="shared" si="41" ref="AQ8:AQ20">+CI8-EA8</f>
        <v>20</v>
      </c>
      <c r="AR8" s="44">
        <f aca="true" t="shared" si="42" ref="AR8:AR20">+CJ8-EB8</f>
        <v>41.47000000000003</v>
      </c>
      <c r="AT8" s="233" t="s">
        <v>68</v>
      </c>
      <c r="AU8" s="259">
        <v>3797</v>
      </c>
      <c r="AV8" s="260">
        <v>62729.79</v>
      </c>
      <c r="AW8" s="261">
        <v>59</v>
      </c>
      <c r="AX8" s="261">
        <v>556.65</v>
      </c>
      <c r="AY8" s="261">
        <v>0</v>
      </c>
      <c r="AZ8" s="261">
        <v>0</v>
      </c>
      <c r="BA8" s="261">
        <v>0</v>
      </c>
      <c r="BB8" s="261">
        <v>0</v>
      </c>
      <c r="BC8" s="261">
        <v>10</v>
      </c>
      <c r="BD8" s="261">
        <v>90</v>
      </c>
      <c r="BE8" s="261">
        <v>118</v>
      </c>
      <c r="BF8" s="261">
        <v>734.6</v>
      </c>
      <c r="BG8" s="261">
        <v>107</v>
      </c>
      <c r="BH8" s="260">
        <v>1866.78</v>
      </c>
      <c r="BI8" s="261">
        <v>25</v>
      </c>
      <c r="BJ8" s="261">
        <v>353.54</v>
      </c>
      <c r="BK8" s="261">
        <v>1</v>
      </c>
      <c r="BL8" s="261">
        <v>29.95</v>
      </c>
      <c r="BM8" s="261">
        <v>22</v>
      </c>
      <c r="BN8" s="261">
        <v>716.79</v>
      </c>
      <c r="BO8" s="261">
        <v>155</v>
      </c>
      <c r="BP8" s="260">
        <v>1897.52</v>
      </c>
      <c r="BQ8" s="261">
        <v>228</v>
      </c>
      <c r="BR8" s="260">
        <v>4299.07</v>
      </c>
      <c r="BS8" s="261">
        <v>834</v>
      </c>
      <c r="BT8" s="260">
        <v>13511.96</v>
      </c>
      <c r="BU8" s="261">
        <v>48</v>
      </c>
      <c r="BV8" s="261">
        <v>949.75</v>
      </c>
      <c r="BW8" s="261">
        <v>5</v>
      </c>
      <c r="BX8" s="261">
        <v>56</v>
      </c>
      <c r="BY8" s="261">
        <v>5</v>
      </c>
      <c r="BZ8" s="261">
        <v>73.77</v>
      </c>
      <c r="CA8" s="261">
        <v>954</v>
      </c>
      <c r="CB8" s="260">
        <v>17050.86</v>
      </c>
      <c r="CC8" s="261">
        <v>961</v>
      </c>
      <c r="CD8" s="260">
        <v>12132.33</v>
      </c>
      <c r="CE8" s="261">
        <v>153</v>
      </c>
      <c r="CF8" s="260">
        <v>2496.05</v>
      </c>
      <c r="CG8" s="261">
        <v>44</v>
      </c>
      <c r="CH8" s="260">
        <v>5233.1</v>
      </c>
      <c r="CI8" s="261">
        <v>68</v>
      </c>
      <c r="CJ8" s="261">
        <v>681.07</v>
      </c>
      <c r="CL8" s="234" t="s">
        <v>68</v>
      </c>
      <c r="CM8" s="235">
        <v>2842</v>
      </c>
      <c r="CN8" s="236">
        <v>51918.15</v>
      </c>
      <c r="CO8" s="235">
        <v>32</v>
      </c>
      <c r="CP8" s="236">
        <v>288.85</v>
      </c>
      <c r="CQ8" s="237">
        <v>0</v>
      </c>
      <c r="CR8" s="237">
        <v>0</v>
      </c>
      <c r="CS8" s="237">
        <v>0</v>
      </c>
      <c r="CT8" s="237">
        <v>0</v>
      </c>
      <c r="CU8" s="237">
        <v>6</v>
      </c>
      <c r="CV8" s="236">
        <v>41</v>
      </c>
      <c r="CW8" s="235">
        <v>58</v>
      </c>
      <c r="CX8" s="236">
        <v>367.04</v>
      </c>
      <c r="CY8" s="237">
        <v>94</v>
      </c>
      <c r="CZ8" s="236">
        <v>1691.65</v>
      </c>
      <c r="DA8" s="237">
        <v>21</v>
      </c>
      <c r="DB8" s="237">
        <v>327.74</v>
      </c>
      <c r="DC8" s="237">
        <v>1</v>
      </c>
      <c r="DD8" s="237">
        <v>29.95</v>
      </c>
      <c r="DE8" s="237">
        <v>21</v>
      </c>
      <c r="DF8" s="236">
        <v>696.79</v>
      </c>
      <c r="DG8" s="237">
        <v>108</v>
      </c>
      <c r="DH8" s="236">
        <v>1584.4</v>
      </c>
      <c r="DI8" s="237">
        <v>185</v>
      </c>
      <c r="DJ8" s="236">
        <v>3603.75</v>
      </c>
      <c r="DK8" s="235">
        <v>701</v>
      </c>
      <c r="DL8" s="236">
        <v>11688.78</v>
      </c>
      <c r="DM8" s="237">
        <v>44</v>
      </c>
      <c r="DN8" s="236">
        <v>893.45</v>
      </c>
      <c r="DO8" s="237">
        <v>3</v>
      </c>
      <c r="DP8" s="236">
        <v>41</v>
      </c>
      <c r="DQ8" s="237">
        <v>4</v>
      </c>
      <c r="DR8" s="237">
        <v>70.82</v>
      </c>
      <c r="DS8" s="237">
        <v>663</v>
      </c>
      <c r="DT8" s="236">
        <v>13603.97</v>
      </c>
      <c r="DU8" s="235">
        <v>696</v>
      </c>
      <c r="DV8" s="236">
        <v>9461.51</v>
      </c>
      <c r="DW8" s="237">
        <v>116</v>
      </c>
      <c r="DX8" s="236">
        <v>2091.73</v>
      </c>
      <c r="DY8" s="237">
        <v>41</v>
      </c>
      <c r="DZ8" s="236">
        <v>4796.1</v>
      </c>
      <c r="EA8" s="235">
        <v>48</v>
      </c>
      <c r="EB8" s="236">
        <v>639.6</v>
      </c>
    </row>
    <row r="9" spans="1:132" s="42" customFormat="1" ht="23.25" customHeight="1">
      <c r="A9" s="38">
        <v>3</v>
      </c>
      <c r="B9" s="238" t="s">
        <v>69</v>
      </c>
      <c r="C9" s="44">
        <f t="shared" si="1"/>
        <v>288</v>
      </c>
      <c r="D9" s="44">
        <f t="shared" si="2"/>
        <v>7091.5599999999995</v>
      </c>
      <c r="E9" s="44">
        <f t="shared" si="3"/>
        <v>27</v>
      </c>
      <c r="F9" s="44">
        <f t="shared" si="4"/>
        <v>763.7600000000002</v>
      </c>
      <c r="G9" s="44">
        <f t="shared" si="5"/>
        <v>0</v>
      </c>
      <c r="H9" s="44">
        <f t="shared" si="6"/>
        <v>0</v>
      </c>
      <c r="I9" s="44">
        <f t="shared" si="7"/>
        <v>0</v>
      </c>
      <c r="J9" s="44">
        <f t="shared" si="8"/>
        <v>0</v>
      </c>
      <c r="K9" s="44">
        <f t="shared" si="9"/>
        <v>0</v>
      </c>
      <c r="L9" s="44">
        <f t="shared" si="10"/>
        <v>0</v>
      </c>
      <c r="M9" s="44">
        <f t="shared" si="11"/>
        <v>7</v>
      </c>
      <c r="N9" s="44">
        <f t="shared" si="12"/>
        <v>109.07000000000005</v>
      </c>
      <c r="O9" s="44">
        <f t="shared" si="13"/>
        <v>5</v>
      </c>
      <c r="P9" s="44">
        <f t="shared" si="14"/>
        <v>145</v>
      </c>
      <c r="Q9" s="44">
        <f t="shared" si="15"/>
        <v>2</v>
      </c>
      <c r="R9" s="44">
        <f t="shared" si="16"/>
        <v>18</v>
      </c>
      <c r="S9" s="44">
        <f t="shared" si="17"/>
        <v>0</v>
      </c>
      <c r="T9" s="44">
        <f t="shared" si="18"/>
        <v>0</v>
      </c>
      <c r="U9" s="44">
        <f t="shared" si="19"/>
        <v>8</v>
      </c>
      <c r="V9" s="44">
        <f t="shared" si="20"/>
        <v>234.5</v>
      </c>
      <c r="W9" s="44">
        <f t="shared" si="21"/>
        <v>60</v>
      </c>
      <c r="X9" s="44">
        <f t="shared" si="22"/>
        <v>1341.8900000000012</v>
      </c>
      <c r="Y9" s="44">
        <f t="shared" si="23"/>
        <v>40</v>
      </c>
      <c r="Z9" s="44">
        <f t="shared" si="24"/>
        <v>1190</v>
      </c>
      <c r="AA9" s="44">
        <f t="shared" si="25"/>
        <v>65</v>
      </c>
      <c r="AB9" s="44">
        <f t="shared" si="26"/>
        <v>1594.8599999999988</v>
      </c>
      <c r="AC9" s="44">
        <f t="shared" si="27"/>
        <v>0</v>
      </c>
      <c r="AD9" s="44">
        <f t="shared" si="28"/>
        <v>0</v>
      </c>
      <c r="AE9" s="44">
        <f t="shared" si="29"/>
        <v>0</v>
      </c>
      <c r="AF9" s="44">
        <f t="shared" si="30"/>
        <v>0</v>
      </c>
      <c r="AG9" s="44">
        <f t="shared" si="31"/>
        <v>0</v>
      </c>
      <c r="AH9" s="44">
        <f t="shared" si="32"/>
        <v>0</v>
      </c>
      <c r="AI9" s="44">
        <f t="shared" si="33"/>
        <v>31</v>
      </c>
      <c r="AJ9" s="44">
        <f t="shared" si="34"/>
        <v>767.0700000000006</v>
      </c>
      <c r="AK9" s="44">
        <f t="shared" si="35"/>
        <v>38</v>
      </c>
      <c r="AL9" s="44">
        <f t="shared" si="36"/>
        <v>516.7399999999998</v>
      </c>
      <c r="AM9" s="44">
        <f t="shared" si="37"/>
        <v>0</v>
      </c>
      <c r="AN9" s="44">
        <f t="shared" si="38"/>
        <v>0</v>
      </c>
      <c r="AO9" s="44">
        <f t="shared" si="39"/>
        <v>4</v>
      </c>
      <c r="AP9" s="44">
        <f t="shared" si="40"/>
        <v>380.6699999999996</v>
      </c>
      <c r="AQ9" s="44">
        <f t="shared" si="41"/>
        <v>1</v>
      </c>
      <c r="AR9" s="44">
        <f t="shared" si="42"/>
        <v>30</v>
      </c>
      <c r="AT9" s="233" t="s">
        <v>69</v>
      </c>
      <c r="AU9" s="259">
        <v>3164</v>
      </c>
      <c r="AV9" s="260">
        <v>76523.52</v>
      </c>
      <c r="AW9" s="261">
        <v>259</v>
      </c>
      <c r="AX9" s="260">
        <v>7093.24</v>
      </c>
      <c r="AY9" s="261">
        <v>0</v>
      </c>
      <c r="AZ9" s="261">
        <v>0</v>
      </c>
      <c r="BA9" s="261">
        <v>0</v>
      </c>
      <c r="BB9" s="261">
        <v>0</v>
      </c>
      <c r="BC9" s="261">
        <v>12</v>
      </c>
      <c r="BD9" s="261">
        <v>205.49</v>
      </c>
      <c r="BE9" s="261">
        <v>62</v>
      </c>
      <c r="BF9" s="261">
        <v>866.95</v>
      </c>
      <c r="BG9" s="261">
        <v>71</v>
      </c>
      <c r="BH9" s="260">
        <v>1709.06</v>
      </c>
      <c r="BI9" s="261">
        <v>19</v>
      </c>
      <c r="BJ9" s="261">
        <v>470.89</v>
      </c>
      <c r="BK9" s="261">
        <v>0</v>
      </c>
      <c r="BL9" s="261">
        <v>0</v>
      </c>
      <c r="BM9" s="261">
        <v>57</v>
      </c>
      <c r="BN9" s="260">
        <v>1691.75</v>
      </c>
      <c r="BO9" s="261">
        <v>746</v>
      </c>
      <c r="BP9" s="260">
        <v>15125.69</v>
      </c>
      <c r="BQ9" s="261">
        <v>523</v>
      </c>
      <c r="BR9" s="260">
        <v>13761.41</v>
      </c>
      <c r="BS9" s="261">
        <v>745</v>
      </c>
      <c r="BT9" s="260">
        <v>17521.12</v>
      </c>
      <c r="BU9" s="261">
        <v>13</v>
      </c>
      <c r="BV9" s="261">
        <v>635.7</v>
      </c>
      <c r="BW9" s="261">
        <v>5</v>
      </c>
      <c r="BX9" s="261">
        <v>107</v>
      </c>
      <c r="BY9" s="261">
        <v>2</v>
      </c>
      <c r="BZ9" s="261">
        <v>31.65</v>
      </c>
      <c r="CA9" s="261">
        <v>246</v>
      </c>
      <c r="CB9" s="260">
        <v>8797.43</v>
      </c>
      <c r="CC9" s="261">
        <v>345</v>
      </c>
      <c r="CD9" s="260">
        <v>4713.3</v>
      </c>
      <c r="CE9" s="261">
        <v>27</v>
      </c>
      <c r="CF9" s="261">
        <v>475.9</v>
      </c>
      <c r="CG9" s="261">
        <v>26</v>
      </c>
      <c r="CH9" s="260">
        <v>2931.95</v>
      </c>
      <c r="CI9" s="261">
        <v>6</v>
      </c>
      <c r="CJ9" s="261">
        <v>385</v>
      </c>
      <c r="CL9" s="234" t="s">
        <v>69</v>
      </c>
      <c r="CM9" s="235">
        <v>2876</v>
      </c>
      <c r="CN9" s="236">
        <v>69431.95</v>
      </c>
      <c r="CO9" s="237">
        <v>232</v>
      </c>
      <c r="CP9" s="236">
        <v>6329.48</v>
      </c>
      <c r="CQ9" s="237">
        <v>0</v>
      </c>
      <c r="CR9" s="237">
        <v>0</v>
      </c>
      <c r="CS9" s="237">
        <v>0</v>
      </c>
      <c r="CT9" s="237">
        <v>0</v>
      </c>
      <c r="CU9" s="237">
        <v>12</v>
      </c>
      <c r="CV9" s="237">
        <v>205.49</v>
      </c>
      <c r="CW9" s="237">
        <v>55</v>
      </c>
      <c r="CX9" s="236">
        <v>757.88</v>
      </c>
      <c r="CY9" s="237">
        <v>66</v>
      </c>
      <c r="CZ9" s="236">
        <v>1564.06</v>
      </c>
      <c r="DA9" s="237">
        <v>17</v>
      </c>
      <c r="DB9" s="236">
        <v>452.89</v>
      </c>
      <c r="DC9" s="237">
        <v>0</v>
      </c>
      <c r="DD9" s="237">
        <v>0</v>
      </c>
      <c r="DE9" s="237">
        <v>49</v>
      </c>
      <c r="DF9" s="237">
        <v>1457.25</v>
      </c>
      <c r="DG9" s="237">
        <v>686</v>
      </c>
      <c r="DH9" s="236">
        <v>13783.8</v>
      </c>
      <c r="DI9" s="237">
        <v>483</v>
      </c>
      <c r="DJ9" s="237">
        <v>12571.41</v>
      </c>
      <c r="DK9" s="237">
        <v>680</v>
      </c>
      <c r="DL9" s="236">
        <v>15926.26</v>
      </c>
      <c r="DM9" s="237">
        <v>13</v>
      </c>
      <c r="DN9" s="236">
        <v>635.7</v>
      </c>
      <c r="DO9" s="237">
        <v>5</v>
      </c>
      <c r="DP9" s="237">
        <v>107</v>
      </c>
      <c r="DQ9" s="237">
        <v>2</v>
      </c>
      <c r="DR9" s="237">
        <v>31.65</v>
      </c>
      <c r="DS9" s="237">
        <v>215</v>
      </c>
      <c r="DT9" s="236">
        <v>8030.36</v>
      </c>
      <c r="DU9" s="237">
        <v>307</v>
      </c>
      <c r="DV9" s="236">
        <v>4196.56</v>
      </c>
      <c r="DW9" s="237">
        <v>27</v>
      </c>
      <c r="DX9" s="237">
        <v>475.9</v>
      </c>
      <c r="DY9" s="237">
        <v>22</v>
      </c>
      <c r="DZ9" s="236">
        <v>2551.28</v>
      </c>
      <c r="EA9" s="237">
        <v>5</v>
      </c>
      <c r="EB9" s="237">
        <v>355</v>
      </c>
    </row>
    <row r="10" spans="1:132" s="42" customFormat="1" ht="23.25" customHeight="1">
      <c r="A10" s="38">
        <v>4</v>
      </c>
      <c r="B10" s="238" t="s">
        <v>70</v>
      </c>
      <c r="C10" s="44">
        <f t="shared" si="1"/>
        <v>838</v>
      </c>
      <c r="D10" s="44">
        <f t="shared" si="2"/>
        <v>8955.94</v>
      </c>
      <c r="E10" s="44">
        <f t="shared" si="3"/>
        <v>122</v>
      </c>
      <c r="F10" s="44">
        <f t="shared" si="4"/>
        <v>2236.8599999999997</v>
      </c>
      <c r="G10" s="44">
        <f t="shared" si="5"/>
        <v>0</v>
      </c>
      <c r="H10" s="44">
        <f t="shared" si="6"/>
        <v>0</v>
      </c>
      <c r="I10" s="44">
        <f t="shared" si="7"/>
        <v>0</v>
      </c>
      <c r="J10" s="44">
        <f t="shared" si="8"/>
        <v>0</v>
      </c>
      <c r="K10" s="44">
        <f t="shared" si="9"/>
        <v>4</v>
      </c>
      <c r="L10" s="44">
        <f t="shared" si="10"/>
        <v>32.900000000000006</v>
      </c>
      <c r="M10" s="44">
        <f t="shared" si="11"/>
        <v>51</v>
      </c>
      <c r="N10" s="44">
        <f t="shared" si="12"/>
        <v>403.41999999999996</v>
      </c>
      <c r="O10" s="44">
        <f t="shared" si="13"/>
        <v>19</v>
      </c>
      <c r="P10" s="44">
        <f t="shared" si="14"/>
        <v>244.02999999999997</v>
      </c>
      <c r="Q10" s="44">
        <f t="shared" si="15"/>
        <v>2</v>
      </c>
      <c r="R10" s="44">
        <f t="shared" si="16"/>
        <v>12.330000000000041</v>
      </c>
      <c r="S10" s="44">
        <f t="shared" si="17"/>
        <v>0</v>
      </c>
      <c r="T10" s="44">
        <f t="shared" si="18"/>
        <v>0</v>
      </c>
      <c r="U10" s="44">
        <f t="shared" si="19"/>
        <v>18</v>
      </c>
      <c r="V10" s="44">
        <f t="shared" si="20"/>
        <v>64.54999999999995</v>
      </c>
      <c r="W10" s="44">
        <f t="shared" si="21"/>
        <v>102</v>
      </c>
      <c r="X10" s="44">
        <f t="shared" si="22"/>
        <v>978.3900000000003</v>
      </c>
      <c r="Y10" s="44">
        <f t="shared" si="23"/>
        <v>46</v>
      </c>
      <c r="Z10" s="44">
        <f t="shared" si="24"/>
        <v>1227.8999999999996</v>
      </c>
      <c r="AA10" s="44">
        <f t="shared" si="25"/>
        <v>35</v>
      </c>
      <c r="AB10" s="44">
        <f t="shared" si="26"/>
        <v>887.1999999999998</v>
      </c>
      <c r="AC10" s="44">
        <f t="shared" si="27"/>
        <v>43</v>
      </c>
      <c r="AD10" s="44">
        <f t="shared" si="28"/>
        <v>369.9000000000001</v>
      </c>
      <c r="AE10" s="44">
        <f t="shared" si="29"/>
        <v>15</v>
      </c>
      <c r="AF10" s="44">
        <f t="shared" si="30"/>
        <v>107.44000000000005</v>
      </c>
      <c r="AG10" s="44">
        <f t="shared" si="31"/>
        <v>0</v>
      </c>
      <c r="AH10" s="44">
        <f t="shared" si="32"/>
        <v>0</v>
      </c>
      <c r="AI10" s="44">
        <f t="shared" si="33"/>
        <v>85</v>
      </c>
      <c r="AJ10" s="44">
        <f t="shared" si="34"/>
        <v>399.44000000000005</v>
      </c>
      <c r="AK10" s="44">
        <f t="shared" si="35"/>
        <v>266</v>
      </c>
      <c r="AL10" s="44">
        <f t="shared" si="36"/>
        <v>1436.75</v>
      </c>
      <c r="AM10" s="44">
        <f t="shared" si="37"/>
        <v>2</v>
      </c>
      <c r="AN10" s="44">
        <f t="shared" si="38"/>
        <v>15.599999999999994</v>
      </c>
      <c r="AO10" s="44">
        <f t="shared" si="39"/>
        <v>4</v>
      </c>
      <c r="AP10" s="44">
        <f t="shared" si="40"/>
        <v>277.0799999999999</v>
      </c>
      <c r="AQ10" s="44">
        <f t="shared" si="41"/>
        <v>24</v>
      </c>
      <c r="AR10" s="44">
        <f t="shared" si="42"/>
        <v>262.1500000000001</v>
      </c>
      <c r="AT10" s="233" t="s">
        <v>70</v>
      </c>
      <c r="AU10" s="259">
        <v>3082</v>
      </c>
      <c r="AV10" s="260">
        <v>58896.59</v>
      </c>
      <c r="AW10" s="261">
        <v>402</v>
      </c>
      <c r="AX10" s="260">
        <v>10103.9</v>
      </c>
      <c r="AY10" s="261">
        <v>18</v>
      </c>
      <c r="AZ10" s="261">
        <v>515</v>
      </c>
      <c r="BA10" s="261">
        <v>10</v>
      </c>
      <c r="BB10" s="261">
        <v>285</v>
      </c>
      <c r="BC10" s="261">
        <v>10</v>
      </c>
      <c r="BD10" s="261">
        <v>212.9</v>
      </c>
      <c r="BE10" s="261">
        <v>112</v>
      </c>
      <c r="BF10" s="260">
        <v>1262.99</v>
      </c>
      <c r="BG10" s="261">
        <v>97</v>
      </c>
      <c r="BH10" s="260">
        <v>1980.76</v>
      </c>
      <c r="BI10" s="261">
        <v>36</v>
      </c>
      <c r="BJ10" s="261">
        <v>524.44</v>
      </c>
      <c r="BK10" s="261">
        <v>4</v>
      </c>
      <c r="BL10" s="261">
        <v>20</v>
      </c>
      <c r="BM10" s="261">
        <v>33</v>
      </c>
      <c r="BN10" s="261">
        <v>495.15</v>
      </c>
      <c r="BO10" s="261">
        <v>450</v>
      </c>
      <c r="BP10" s="260">
        <v>7385.8</v>
      </c>
      <c r="BQ10" s="261">
        <v>291</v>
      </c>
      <c r="BR10" s="260">
        <v>7571.5</v>
      </c>
      <c r="BS10" s="261">
        <v>287</v>
      </c>
      <c r="BT10" s="260">
        <v>6475.32</v>
      </c>
      <c r="BU10" s="261">
        <v>200</v>
      </c>
      <c r="BV10" s="260">
        <v>3510.55</v>
      </c>
      <c r="BW10" s="261">
        <v>47</v>
      </c>
      <c r="BX10" s="261">
        <v>682.33</v>
      </c>
      <c r="BY10" s="261">
        <v>0</v>
      </c>
      <c r="BZ10" s="261">
        <v>0</v>
      </c>
      <c r="CA10" s="261">
        <v>217</v>
      </c>
      <c r="CB10" s="260">
        <v>4261.55</v>
      </c>
      <c r="CC10" s="261">
        <v>674</v>
      </c>
      <c r="CD10" s="260">
        <v>7543.92</v>
      </c>
      <c r="CE10" s="261">
        <v>8</v>
      </c>
      <c r="CF10" s="261">
        <v>184.9</v>
      </c>
      <c r="CG10" s="261">
        <v>40</v>
      </c>
      <c r="CH10" s="260">
        <v>3444.7</v>
      </c>
      <c r="CI10" s="261">
        <v>146</v>
      </c>
      <c r="CJ10" s="260">
        <v>2435.9</v>
      </c>
      <c r="CL10" s="234" t="s">
        <v>70</v>
      </c>
      <c r="CM10" s="235">
        <v>2244</v>
      </c>
      <c r="CN10" s="236">
        <v>49940.64</v>
      </c>
      <c r="CO10" s="237">
        <v>280</v>
      </c>
      <c r="CP10" s="236">
        <v>7867.04</v>
      </c>
      <c r="CQ10" s="237">
        <v>18</v>
      </c>
      <c r="CR10" s="237">
        <v>515</v>
      </c>
      <c r="CS10" s="237">
        <v>10</v>
      </c>
      <c r="CT10" s="237">
        <v>285</v>
      </c>
      <c r="CU10" s="237">
        <v>6</v>
      </c>
      <c r="CV10" s="237">
        <v>180</v>
      </c>
      <c r="CW10" s="237">
        <v>61</v>
      </c>
      <c r="CX10" s="236">
        <v>859.57</v>
      </c>
      <c r="CY10" s="237">
        <v>78</v>
      </c>
      <c r="CZ10" s="236">
        <v>1736.73</v>
      </c>
      <c r="DA10" s="237">
        <v>34</v>
      </c>
      <c r="DB10" s="237">
        <v>512.11</v>
      </c>
      <c r="DC10" s="237">
        <v>4</v>
      </c>
      <c r="DD10" s="237">
        <v>20</v>
      </c>
      <c r="DE10" s="237">
        <v>15</v>
      </c>
      <c r="DF10" s="237">
        <v>430.6</v>
      </c>
      <c r="DG10" s="237">
        <v>348</v>
      </c>
      <c r="DH10" s="236">
        <v>6407.41</v>
      </c>
      <c r="DI10" s="237">
        <v>245</v>
      </c>
      <c r="DJ10" s="236">
        <v>6343.6</v>
      </c>
      <c r="DK10" s="237">
        <v>252</v>
      </c>
      <c r="DL10" s="236">
        <v>5588.12</v>
      </c>
      <c r="DM10" s="237">
        <v>157</v>
      </c>
      <c r="DN10" s="236">
        <v>3140.65</v>
      </c>
      <c r="DO10" s="237">
        <v>32</v>
      </c>
      <c r="DP10" s="237">
        <v>574.89</v>
      </c>
      <c r="DQ10" s="237">
        <v>0</v>
      </c>
      <c r="DR10" s="237">
        <v>0</v>
      </c>
      <c r="DS10" s="237">
        <v>132</v>
      </c>
      <c r="DT10" s="236">
        <v>3862.11</v>
      </c>
      <c r="DU10" s="237">
        <v>408</v>
      </c>
      <c r="DV10" s="236">
        <v>6107.17</v>
      </c>
      <c r="DW10" s="237">
        <v>6</v>
      </c>
      <c r="DX10" s="237">
        <v>169.3</v>
      </c>
      <c r="DY10" s="237">
        <v>36</v>
      </c>
      <c r="DZ10" s="236">
        <v>3167.62</v>
      </c>
      <c r="EA10" s="237">
        <v>122</v>
      </c>
      <c r="EB10" s="236">
        <v>2173.75</v>
      </c>
    </row>
    <row r="11" spans="1:132" s="42" customFormat="1" ht="23.25" customHeight="1">
      <c r="A11" s="38">
        <v>5</v>
      </c>
      <c r="B11" s="238" t="s">
        <v>71</v>
      </c>
      <c r="C11" s="44">
        <f t="shared" si="1"/>
        <v>890</v>
      </c>
      <c r="D11" s="44">
        <f t="shared" si="2"/>
        <v>11324.000000000005</v>
      </c>
      <c r="E11" s="44">
        <f t="shared" si="3"/>
        <v>127</v>
      </c>
      <c r="F11" s="44">
        <f t="shared" si="4"/>
        <v>2147.0800000000017</v>
      </c>
      <c r="G11" s="44">
        <f t="shared" si="5"/>
        <v>0</v>
      </c>
      <c r="H11" s="44">
        <f t="shared" si="6"/>
        <v>0</v>
      </c>
      <c r="I11" s="44">
        <f t="shared" si="7"/>
        <v>0</v>
      </c>
      <c r="J11" s="44">
        <f t="shared" si="8"/>
        <v>0</v>
      </c>
      <c r="K11" s="44">
        <f t="shared" si="9"/>
        <v>19</v>
      </c>
      <c r="L11" s="44">
        <f t="shared" si="10"/>
        <v>171.70000000000027</v>
      </c>
      <c r="M11" s="44">
        <f t="shared" si="11"/>
        <v>280</v>
      </c>
      <c r="N11" s="44">
        <f t="shared" si="12"/>
        <v>2814.4400000000023</v>
      </c>
      <c r="O11" s="44">
        <f t="shared" si="13"/>
        <v>7</v>
      </c>
      <c r="P11" s="44">
        <f t="shared" si="14"/>
        <v>166.79999999999995</v>
      </c>
      <c r="Q11" s="44">
        <f t="shared" si="15"/>
        <v>0</v>
      </c>
      <c r="R11" s="44">
        <f t="shared" si="16"/>
        <v>0</v>
      </c>
      <c r="S11" s="44">
        <f t="shared" si="17"/>
        <v>2</v>
      </c>
      <c r="T11" s="44">
        <f t="shared" si="18"/>
        <v>42.90000000000009</v>
      </c>
      <c r="U11" s="44">
        <f t="shared" si="19"/>
        <v>3</v>
      </c>
      <c r="V11" s="44">
        <f t="shared" si="20"/>
        <v>89.99000000000001</v>
      </c>
      <c r="W11" s="44">
        <f t="shared" si="21"/>
        <v>72</v>
      </c>
      <c r="X11" s="44">
        <f t="shared" si="22"/>
        <v>682.1700000000001</v>
      </c>
      <c r="Y11" s="44">
        <f t="shared" si="23"/>
        <v>12</v>
      </c>
      <c r="Z11" s="44">
        <f t="shared" si="24"/>
        <v>310.5</v>
      </c>
      <c r="AA11" s="44">
        <f t="shared" si="25"/>
        <v>115</v>
      </c>
      <c r="AB11" s="44">
        <f t="shared" si="26"/>
        <v>2690.540000000001</v>
      </c>
      <c r="AC11" s="44">
        <f t="shared" si="27"/>
        <v>6</v>
      </c>
      <c r="AD11" s="44">
        <f t="shared" si="28"/>
        <v>95.5</v>
      </c>
      <c r="AE11" s="44">
        <f t="shared" si="29"/>
        <v>19</v>
      </c>
      <c r="AF11" s="44">
        <f t="shared" si="30"/>
        <v>163.9300000000003</v>
      </c>
      <c r="AG11" s="44">
        <f t="shared" si="31"/>
        <v>0</v>
      </c>
      <c r="AH11" s="44">
        <f t="shared" si="32"/>
        <v>0</v>
      </c>
      <c r="AI11" s="44">
        <f t="shared" si="33"/>
        <v>88</v>
      </c>
      <c r="AJ11" s="44">
        <f t="shared" si="34"/>
        <v>742.6000000000004</v>
      </c>
      <c r="AK11" s="44">
        <f t="shared" si="35"/>
        <v>136</v>
      </c>
      <c r="AL11" s="44">
        <f t="shared" si="36"/>
        <v>940.8499999999985</v>
      </c>
      <c r="AM11" s="44">
        <f t="shared" si="37"/>
        <v>2</v>
      </c>
      <c r="AN11" s="44">
        <f t="shared" si="38"/>
        <v>40</v>
      </c>
      <c r="AO11" s="44">
        <f t="shared" si="39"/>
        <v>1</v>
      </c>
      <c r="AP11" s="44">
        <f t="shared" si="40"/>
        <v>200</v>
      </c>
      <c r="AQ11" s="44">
        <f t="shared" si="41"/>
        <v>1</v>
      </c>
      <c r="AR11" s="44">
        <f t="shared" si="42"/>
        <v>25</v>
      </c>
      <c r="AT11" s="233" t="s">
        <v>71</v>
      </c>
      <c r="AU11" s="259">
        <v>12263</v>
      </c>
      <c r="AV11" s="260">
        <v>135018.23</v>
      </c>
      <c r="AW11" s="259">
        <v>1506</v>
      </c>
      <c r="AX11" s="260">
        <v>22346.83</v>
      </c>
      <c r="AY11" s="261">
        <v>5</v>
      </c>
      <c r="AZ11" s="261">
        <v>141.5</v>
      </c>
      <c r="BA11" s="261">
        <v>0</v>
      </c>
      <c r="BB11" s="261">
        <v>0</v>
      </c>
      <c r="BC11" s="261">
        <v>229</v>
      </c>
      <c r="BD11" s="260">
        <v>2290.8</v>
      </c>
      <c r="BE11" s="259">
        <v>2972</v>
      </c>
      <c r="BF11" s="260">
        <v>26164.45</v>
      </c>
      <c r="BG11" s="261">
        <v>125</v>
      </c>
      <c r="BH11" s="260">
        <v>2044.09</v>
      </c>
      <c r="BI11" s="261">
        <v>22</v>
      </c>
      <c r="BJ11" s="261">
        <v>329.18</v>
      </c>
      <c r="BK11" s="261">
        <v>61</v>
      </c>
      <c r="BL11" s="261">
        <v>816.2</v>
      </c>
      <c r="BM11" s="261">
        <v>41</v>
      </c>
      <c r="BN11" s="260">
        <v>1704.44</v>
      </c>
      <c r="BO11" s="259">
        <v>1454</v>
      </c>
      <c r="BP11" s="260">
        <v>9813.13</v>
      </c>
      <c r="BQ11" s="261">
        <v>191</v>
      </c>
      <c r="BR11" s="260">
        <v>4096.46</v>
      </c>
      <c r="BS11" s="259">
        <v>1267</v>
      </c>
      <c r="BT11" s="260">
        <v>27755.46</v>
      </c>
      <c r="BU11" s="261">
        <v>284</v>
      </c>
      <c r="BV11" s="260">
        <v>3578.35</v>
      </c>
      <c r="BW11" s="261">
        <v>575</v>
      </c>
      <c r="BX11" s="260">
        <v>7507.05</v>
      </c>
      <c r="BY11" s="261">
        <v>1</v>
      </c>
      <c r="BZ11" s="261">
        <v>3</v>
      </c>
      <c r="CA11" s="259">
        <v>1238</v>
      </c>
      <c r="CB11" s="260">
        <v>6910.63</v>
      </c>
      <c r="CC11" s="259">
        <v>2094</v>
      </c>
      <c r="CD11" s="260">
        <v>12739.22</v>
      </c>
      <c r="CE11" s="261">
        <v>95</v>
      </c>
      <c r="CF11" s="261">
        <v>957.3</v>
      </c>
      <c r="CG11" s="261">
        <v>57</v>
      </c>
      <c r="CH11" s="260">
        <v>4509.92</v>
      </c>
      <c r="CI11" s="261">
        <v>46</v>
      </c>
      <c r="CJ11" s="260">
        <v>1310.22</v>
      </c>
      <c r="CL11" s="234" t="s">
        <v>71</v>
      </c>
      <c r="CM11" s="235">
        <v>11373</v>
      </c>
      <c r="CN11" s="236">
        <v>123694.21</v>
      </c>
      <c r="CO11" s="237">
        <v>1379</v>
      </c>
      <c r="CP11" s="236">
        <v>20199.75</v>
      </c>
      <c r="CQ11" s="237">
        <v>5</v>
      </c>
      <c r="CR11" s="237">
        <v>141.5</v>
      </c>
      <c r="CS11" s="237">
        <v>0</v>
      </c>
      <c r="CT11" s="237">
        <v>0</v>
      </c>
      <c r="CU11" s="237">
        <v>210</v>
      </c>
      <c r="CV11" s="237">
        <v>2119.1</v>
      </c>
      <c r="CW11" s="237">
        <v>2692</v>
      </c>
      <c r="CX11" s="236">
        <v>23350.01</v>
      </c>
      <c r="CY11" s="237">
        <v>118</v>
      </c>
      <c r="CZ11" s="236">
        <v>1877.29</v>
      </c>
      <c r="DA11" s="237">
        <v>22</v>
      </c>
      <c r="DB11" s="237">
        <v>329.18</v>
      </c>
      <c r="DC11" s="237">
        <v>59</v>
      </c>
      <c r="DD11" s="237">
        <v>773.3</v>
      </c>
      <c r="DE11" s="237">
        <v>38</v>
      </c>
      <c r="DF11" s="236">
        <v>1614.45</v>
      </c>
      <c r="DG11" s="237">
        <v>1382</v>
      </c>
      <c r="DH11" s="236">
        <v>9130.96</v>
      </c>
      <c r="DI11" s="237">
        <v>179</v>
      </c>
      <c r="DJ11" s="237">
        <v>3785.96</v>
      </c>
      <c r="DK11" s="235">
        <v>1152</v>
      </c>
      <c r="DL11" s="236">
        <v>25064.92</v>
      </c>
      <c r="DM11" s="237">
        <v>278</v>
      </c>
      <c r="DN11" s="236">
        <v>3482.85</v>
      </c>
      <c r="DO11" s="237">
        <v>556</v>
      </c>
      <c r="DP11" s="236">
        <v>7343.12</v>
      </c>
      <c r="DQ11" s="237">
        <v>1</v>
      </c>
      <c r="DR11" s="237">
        <v>3</v>
      </c>
      <c r="DS11" s="237">
        <v>1150</v>
      </c>
      <c r="DT11" s="236">
        <v>6168.03</v>
      </c>
      <c r="DU11" s="237">
        <v>1958</v>
      </c>
      <c r="DV11" s="236">
        <v>11798.37</v>
      </c>
      <c r="DW11" s="237">
        <v>93</v>
      </c>
      <c r="DX11" s="237">
        <v>917.3</v>
      </c>
      <c r="DY11" s="237">
        <v>56</v>
      </c>
      <c r="DZ11" s="236">
        <v>4309.92</v>
      </c>
      <c r="EA11" s="237">
        <v>45</v>
      </c>
      <c r="EB11" s="236">
        <v>1285.22</v>
      </c>
    </row>
    <row r="12" spans="1:132" s="42" customFormat="1" ht="23.25" customHeight="1">
      <c r="A12" s="38">
        <v>6</v>
      </c>
      <c r="B12" s="238" t="s">
        <v>72</v>
      </c>
      <c r="C12" s="44">
        <f t="shared" si="1"/>
        <v>621</v>
      </c>
      <c r="D12" s="44">
        <f t="shared" si="2"/>
        <v>6033.79</v>
      </c>
      <c r="E12" s="44">
        <f t="shared" si="3"/>
        <v>16</v>
      </c>
      <c r="F12" s="44">
        <f t="shared" si="4"/>
        <v>430.85000000000036</v>
      </c>
      <c r="G12" s="44">
        <f t="shared" si="5"/>
        <v>0</v>
      </c>
      <c r="H12" s="44">
        <f t="shared" si="6"/>
        <v>0</v>
      </c>
      <c r="I12" s="44">
        <f t="shared" si="7"/>
        <v>0</v>
      </c>
      <c r="J12" s="44">
        <f t="shared" si="8"/>
        <v>0</v>
      </c>
      <c r="K12" s="44">
        <f t="shared" si="9"/>
        <v>0</v>
      </c>
      <c r="L12" s="44">
        <f t="shared" si="10"/>
        <v>0</v>
      </c>
      <c r="M12" s="44">
        <f t="shared" si="11"/>
        <v>48</v>
      </c>
      <c r="N12" s="44">
        <f t="shared" si="12"/>
        <v>891.9499999999998</v>
      </c>
      <c r="O12" s="44">
        <f t="shared" si="13"/>
        <v>3</v>
      </c>
      <c r="P12" s="44">
        <f t="shared" si="14"/>
        <v>39.69999999999999</v>
      </c>
      <c r="Q12" s="44">
        <f t="shared" si="15"/>
        <v>3</v>
      </c>
      <c r="R12" s="44">
        <f t="shared" si="16"/>
        <v>67</v>
      </c>
      <c r="S12" s="44">
        <f t="shared" si="17"/>
        <v>0</v>
      </c>
      <c r="T12" s="44">
        <f t="shared" si="18"/>
        <v>0</v>
      </c>
      <c r="U12" s="44">
        <f t="shared" si="19"/>
        <v>0</v>
      </c>
      <c r="V12" s="44">
        <f t="shared" si="20"/>
        <v>0</v>
      </c>
      <c r="W12" s="44">
        <f t="shared" si="21"/>
        <v>87</v>
      </c>
      <c r="X12" s="44">
        <f t="shared" si="22"/>
        <v>953.9099999999999</v>
      </c>
      <c r="Y12" s="44">
        <f t="shared" si="23"/>
        <v>25</v>
      </c>
      <c r="Z12" s="44">
        <f t="shared" si="24"/>
        <v>612.3500000000004</v>
      </c>
      <c r="AA12" s="44">
        <f t="shared" si="25"/>
        <v>35</v>
      </c>
      <c r="AB12" s="44">
        <f t="shared" si="26"/>
        <v>906</v>
      </c>
      <c r="AC12" s="44">
        <f t="shared" si="27"/>
        <v>10</v>
      </c>
      <c r="AD12" s="44">
        <f t="shared" si="28"/>
        <v>222.1500000000001</v>
      </c>
      <c r="AE12" s="44">
        <f t="shared" si="29"/>
        <v>1</v>
      </c>
      <c r="AF12" s="44">
        <f t="shared" si="30"/>
        <v>6</v>
      </c>
      <c r="AG12" s="44">
        <f t="shared" si="31"/>
        <v>0</v>
      </c>
      <c r="AH12" s="44">
        <f t="shared" si="32"/>
        <v>0</v>
      </c>
      <c r="AI12" s="44">
        <f t="shared" si="33"/>
        <v>82</v>
      </c>
      <c r="AJ12" s="44">
        <f t="shared" si="34"/>
        <v>435.3100000000004</v>
      </c>
      <c r="AK12" s="44">
        <f t="shared" si="35"/>
        <v>309</v>
      </c>
      <c r="AL12" s="44">
        <f t="shared" si="36"/>
        <v>1442.3199999999997</v>
      </c>
      <c r="AM12" s="44">
        <f t="shared" si="37"/>
        <v>1</v>
      </c>
      <c r="AN12" s="44">
        <f t="shared" si="38"/>
        <v>2.25</v>
      </c>
      <c r="AO12" s="44">
        <f t="shared" si="39"/>
        <v>0</v>
      </c>
      <c r="AP12" s="44">
        <f t="shared" si="40"/>
        <v>0</v>
      </c>
      <c r="AQ12" s="44">
        <f t="shared" si="41"/>
        <v>1</v>
      </c>
      <c r="AR12" s="44">
        <f t="shared" si="42"/>
        <v>24</v>
      </c>
      <c r="AT12" s="233" t="s">
        <v>72</v>
      </c>
      <c r="AU12" s="259">
        <v>7192</v>
      </c>
      <c r="AV12" s="260">
        <v>78802.29</v>
      </c>
      <c r="AW12" s="261">
        <v>166</v>
      </c>
      <c r="AX12" s="260">
        <v>7591.46</v>
      </c>
      <c r="AY12" s="261">
        <v>2</v>
      </c>
      <c r="AZ12" s="261">
        <v>35</v>
      </c>
      <c r="BA12" s="261">
        <v>3</v>
      </c>
      <c r="BB12" s="261">
        <v>410</v>
      </c>
      <c r="BC12" s="261">
        <v>47</v>
      </c>
      <c r="BD12" s="261">
        <v>320.36</v>
      </c>
      <c r="BE12" s="261">
        <v>175</v>
      </c>
      <c r="BF12" s="260">
        <v>3596.27</v>
      </c>
      <c r="BG12" s="261">
        <v>40</v>
      </c>
      <c r="BH12" s="261">
        <v>396.77</v>
      </c>
      <c r="BI12" s="261">
        <v>16</v>
      </c>
      <c r="BJ12" s="261">
        <v>289.3</v>
      </c>
      <c r="BK12" s="261">
        <v>0</v>
      </c>
      <c r="BL12" s="261">
        <v>0</v>
      </c>
      <c r="BM12" s="261">
        <v>32</v>
      </c>
      <c r="BN12" s="261">
        <v>714.62</v>
      </c>
      <c r="BO12" s="259">
        <v>1374</v>
      </c>
      <c r="BP12" s="260">
        <v>15567.44</v>
      </c>
      <c r="BQ12" s="261">
        <v>366</v>
      </c>
      <c r="BR12" s="260">
        <v>9326.02</v>
      </c>
      <c r="BS12" s="261">
        <v>396</v>
      </c>
      <c r="BT12" s="260">
        <v>9473.38</v>
      </c>
      <c r="BU12" s="261">
        <v>67</v>
      </c>
      <c r="BV12" s="260">
        <v>1383.21</v>
      </c>
      <c r="BW12" s="261">
        <v>5</v>
      </c>
      <c r="BX12" s="261">
        <v>81.86</v>
      </c>
      <c r="BY12" s="261">
        <v>20</v>
      </c>
      <c r="BZ12" s="261">
        <v>95.71</v>
      </c>
      <c r="CA12" s="261">
        <v>713</v>
      </c>
      <c r="CB12" s="260">
        <v>7014.92</v>
      </c>
      <c r="CC12" s="259">
        <v>3712</v>
      </c>
      <c r="CD12" s="260">
        <v>17795.12</v>
      </c>
      <c r="CE12" s="261">
        <v>31</v>
      </c>
      <c r="CF12" s="261">
        <v>616.13</v>
      </c>
      <c r="CG12" s="261">
        <v>15</v>
      </c>
      <c r="CH12" s="260">
        <v>3219.1</v>
      </c>
      <c r="CI12" s="261">
        <v>12</v>
      </c>
      <c r="CJ12" s="261">
        <v>875.62</v>
      </c>
      <c r="CL12" s="234" t="s">
        <v>72</v>
      </c>
      <c r="CM12" s="235">
        <v>6571</v>
      </c>
      <c r="CN12" s="236">
        <v>72768.51</v>
      </c>
      <c r="CO12" s="237">
        <v>150</v>
      </c>
      <c r="CP12" s="236">
        <v>7160.61</v>
      </c>
      <c r="CQ12" s="237">
        <v>2</v>
      </c>
      <c r="CR12" s="237">
        <v>35</v>
      </c>
      <c r="CS12" s="237">
        <v>3</v>
      </c>
      <c r="CT12" s="237">
        <v>410</v>
      </c>
      <c r="CU12" s="237">
        <v>47</v>
      </c>
      <c r="CV12" s="237">
        <v>320.36</v>
      </c>
      <c r="CW12" s="237">
        <v>127</v>
      </c>
      <c r="CX12" s="236">
        <v>2704.32</v>
      </c>
      <c r="CY12" s="237">
        <v>37</v>
      </c>
      <c r="CZ12" s="237">
        <v>357.07</v>
      </c>
      <c r="DA12" s="237">
        <v>13</v>
      </c>
      <c r="DB12" s="237">
        <v>222.3</v>
      </c>
      <c r="DC12" s="237">
        <v>0</v>
      </c>
      <c r="DD12" s="237">
        <v>0</v>
      </c>
      <c r="DE12" s="237">
        <v>32</v>
      </c>
      <c r="DF12" s="236">
        <v>714.62</v>
      </c>
      <c r="DG12" s="237">
        <v>1287</v>
      </c>
      <c r="DH12" s="236">
        <v>14613.53</v>
      </c>
      <c r="DI12" s="237">
        <v>341</v>
      </c>
      <c r="DJ12" s="237">
        <v>8713.67</v>
      </c>
      <c r="DK12" s="237">
        <v>361</v>
      </c>
      <c r="DL12" s="236">
        <v>8567.38</v>
      </c>
      <c r="DM12" s="237">
        <v>57</v>
      </c>
      <c r="DN12" s="237">
        <v>1161.06</v>
      </c>
      <c r="DO12" s="237">
        <v>4</v>
      </c>
      <c r="DP12" s="237">
        <v>75.86</v>
      </c>
      <c r="DQ12" s="237">
        <v>20</v>
      </c>
      <c r="DR12" s="237">
        <v>95.71</v>
      </c>
      <c r="DS12" s="237">
        <v>631</v>
      </c>
      <c r="DT12" s="236">
        <v>6579.61</v>
      </c>
      <c r="DU12" s="235">
        <v>3403</v>
      </c>
      <c r="DV12" s="236">
        <v>16352.8</v>
      </c>
      <c r="DW12" s="237">
        <v>30</v>
      </c>
      <c r="DX12" s="237">
        <v>613.88</v>
      </c>
      <c r="DY12" s="237">
        <v>15</v>
      </c>
      <c r="DZ12" s="236">
        <v>3219.1</v>
      </c>
      <c r="EA12" s="237">
        <v>11</v>
      </c>
      <c r="EB12" s="237">
        <v>851.62</v>
      </c>
    </row>
    <row r="13" spans="1:132" s="42" customFormat="1" ht="23.25" customHeight="1">
      <c r="A13" s="38">
        <v>7</v>
      </c>
      <c r="B13" s="238" t="s">
        <v>73</v>
      </c>
      <c r="C13" s="44">
        <f t="shared" si="1"/>
        <v>681</v>
      </c>
      <c r="D13" s="44">
        <f t="shared" si="2"/>
        <v>10568.089999999997</v>
      </c>
      <c r="E13" s="44">
        <f t="shared" si="3"/>
        <v>78</v>
      </c>
      <c r="F13" s="44">
        <f t="shared" si="4"/>
        <v>1747.8999999999996</v>
      </c>
      <c r="G13" s="44">
        <f t="shared" si="5"/>
        <v>0</v>
      </c>
      <c r="H13" s="44">
        <f t="shared" si="6"/>
        <v>0</v>
      </c>
      <c r="I13" s="44">
        <f t="shared" si="7"/>
        <v>0</v>
      </c>
      <c r="J13" s="44">
        <f t="shared" si="8"/>
        <v>0</v>
      </c>
      <c r="K13" s="44">
        <f t="shared" si="9"/>
        <v>1</v>
      </c>
      <c r="L13" s="44">
        <f t="shared" si="10"/>
        <v>11.550000000000011</v>
      </c>
      <c r="M13" s="44">
        <f t="shared" si="11"/>
        <v>33</v>
      </c>
      <c r="N13" s="44">
        <f t="shared" si="12"/>
        <v>290.37000000000006</v>
      </c>
      <c r="O13" s="44">
        <f t="shared" si="13"/>
        <v>14</v>
      </c>
      <c r="P13" s="44">
        <f t="shared" si="14"/>
        <v>274.4500000000003</v>
      </c>
      <c r="Q13" s="44">
        <f t="shared" si="15"/>
        <v>1</v>
      </c>
      <c r="R13" s="44">
        <f t="shared" si="16"/>
        <v>20</v>
      </c>
      <c r="S13" s="44">
        <f t="shared" si="17"/>
        <v>0</v>
      </c>
      <c r="T13" s="44">
        <f t="shared" si="18"/>
        <v>0</v>
      </c>
      <c r="U13" s="44">
        <f t="shared" si="19"/>
        <v>7</v>
      </c>
      <c r="V13" s="44">
        <f t="shared" si="20"/>
        <v>119.53999999999996</v>
      </c>
      <c r="W13" s="44">
        <f t="shared" si="21"/>
        <v>30</v>
      </c>
      <c r="X13" s="44">
        <f t="shared" si="22"/>
        <v>560.0500000000002</v>
      </c>
      <c r="Y13" s="44">
        <f t="shared" si="23"/>
        <v>60</v>
      </c>
      <c r="Z13" s="44">
        <f t="shared" si="24"/>
        <v>1643.6599999999999</v>
      </c>
      <c r="AA13" s="44">
        <f t="shared" si="25"/>
        <v>125</v>
      </c>
      <c r="AB13" s="44">
        <f t="shared" si="26"/>
        <v>2401.529999999999</v>
      </c>
      <c r="AC13" s="44">
        <f t="shared" si="27"/>
        <v>1</v>
      </c>
      <c r="AD13" s="44">
        <f t="shared" si="28"/>
        <v>30</v>
      </c>
      <c r="AE13" s="44">
        <f t="shared" si="29"/>
        <v>0</v>
      </c>
      <c r="AF13" s="44">
        <f t="shared" si="30"/>
        <v>0</v>
      </c>
      <c r="AG13" s="44">
        <f t="shared" si="31"/>
        <v>1</v>
      </c>
      <c r="AH13" s="44">
        <f t="shared" si="32"/>
        <v>3.4500000000000455</v>
      </c>
      <c r="AI13" s="44">
        <f t="shared" si="33"/>
        <v>66</v>
      </c>
      <c r="AJ13" s="44">
        <f t="shared" si="34"/>
        <v>1033.5599999999995</v>
      </c>
      <c r="AK13" s="44">
        <f t="shared" si="35"/>
        <v>258</v>
      </c>
      <c r="AL13" s="44">
        <f t="shared" si="36"/>
        <v>2336.529999999999</v>
      </c>
      <c r="AM13" s="44">
        <f t="shared" si="37"/>
        <v>5</v>
      </c>
      <c r="AN13" s="44">
        <f t="shared" si="38"/>
        <v>75.5</v>
      </c>
      <c r="AO13" s="44">
        <f t="shared" si="39"/>
        <v>0</v>
      </c>
      <c r="AP13" s="44">
        <f t="shared" si="40"/>
        <v>0</v>
      </c>
      <c r="AQ13" s="44">
        <f t="shared" si="41"/>
        <v>1</v>
      </c>
      <c r="AR13" s="44">
        <f t="shared" si="42"/>
        <v>20</v>
      </c>
      <c r="AT13" s="233" t="s">
        <v>73</v>
      </c>
      <c r="AU13" s="259">
        <v>10574</v>
      </c>
      <c r="AV13" s="260">
        <v>180544.1</v>
      </c>
      <c r="AW13" s="261">
        <v>646</v>
      </c>
      <c r="AX13" s="260">
        <v>15292.63</v>
      </c>
      <c r="AY13" s="261">
        <v>0</v>
      </c>
      <c r="AZ13" s="261">
        <v>0</v>
      </c>
      <c r="BA13" s="261">
        <v>0</v>
      </c>
      <c r="BB13" s="261">
        <v>0</v>
      </c>
      <c r="BC13" s="261">
        <v>10</v>
      </c>
      <c r="BD13" s="261">
        <v>159.69</v>
      </c>
      <c r="BE13" s="261">
        <v>79</v>
      </c>
      <c r="BF13" s="261">
        <v>798.83</v>
      </c>
      <c r="BG13" s="261">
        <v>128</v>
      </c>
      <c r="BH13" s="260">
        <v>2957.78</v>
      </c>
      <c r="BI13" s="261">
        <v>9</v>
      </c>
      <c r="BJ13" s="261">
        <v>174.55</v>
      </c>
      <c r="BK13" s="261">
        <v>1</v>
      </c>
      <c r="BL13" s="261">
        <v>10</v>
      </c>
      <c r="BM13" s="261">
        <v>125</v>
      </c>
      <c r="BN13" s="260">
        <v>3378.19</v>
      </c>
      <c r="BO13" s="261">
        <v>355</v>
      </c>
      <c r="BP13" s="260">
        <v>7811.77</v>
      </c>
      <c r="BQ13" s="259">
        <v>1153</v>
      </c>
      <c r="BR13" s="260">
        <v>30223.04</v>
      </c>
      <c r="BS13" s="259">
        <v>2414</v>
      </c>
      <c r="BT13" s="260">
        <v>50246.53</v>
      </c>
      <c r="BU13" s="261">
        <v>167</v>
      </c>
      <c r="BV13" s="260">
        <v>4291.14</v>
      </c>
      <c r="BW13" s="261">
        <v>83</v>
      </c>
      <c r="BX13" s="261">
        <v>901.27</v>
      </c>
      <c r="BY13" s="261">
        <v>25</v>
      </c>
      <c r="BZ13" s="261">
        <v>532.63</v>
      </c>
      <c r="CA13" s="261">
        <v>424</v>
      </c>
      <c r="CB13" s="260">
        <v>13099.59</v>
      </c>
      <c r="CC13" s="259">
        <v>4642</v>
      </c>
      <c r="CD13" s="260">
        <v>43831.13</v>
      </c>
      <c r="CE13" s="261">
        <v>91</v>
      </c>
      <c r="CF13" s="260">
        <v>1266.04</v>
      </c>
      <c r="CG13" s="261">
        <v>36</v>
      </c>
      <c r="CH13" s="260">
        <v>3435.98</v>
      </c>
      <c r="CI13" s="261">
        <v>186</v>
      </c>
      <c r="CJ13" s="260">
        <v>2133.3</v>
      </c>
      <c r="CL13" s="234" t="s">
        <v>73</v>
      </c>
      <c r="CM13" s="235">
        <v>9893</v>
      </c>
      <c r="CN13" s="236">
        <v>169976</v>
      </c>
      <c r="CO13" s="235">
        <v>568</v>
      </c>
      <c r="CP13" s="236">
        <v>13544.73</v>
      </c>
      <c r="CQ13" s="237">
        <v>0</v>
      </c>
      <c r="CR13" s="237">
        <v>0</v>
      </c>
      <c r="CS13" s="237">
        <v>0</v>
      </c>
      <c r="CT13" s="237">
        <v>0</v>
      </c>
      <c r="CU13" s="237">
        <v>9</v>
      </c>
      <c r="CV13" s="237">
        <v>148.14</v>
      </c>
      <c r="CW13" s="237">
        <v>46</v>
      </c>
      <c r="CX13" s="236">
        <v>508.46</v>
      </c>
      <c r="CY13" s="237">
        <v>114</v>
      </c>
      <c r="CZ13" s="236">
        <v>2683.33</v>
      </c>
      <c r="DA13" s="237">
        <v>8</v>
      </c>
      <c r="DB13" s="237">
        <v>154.55</v>
      </c>
      <c r="DC13" s="237">
        <v>1</v>
      </c>
      <c r="DD13" s="237">
        <v>10</v>
      </c>
      <c r="DE13" s="237">
        <v>118</v>
      </c>
      <c r="DF13" s="236">
        <v>3258.65</v>
      </c>
      <c r="DG13" s="237">
        <v>325</v>
      </c>
      <c r="DH13" s="236">
        <v>7251.72</v>
      </c>
      <c r="DI13" s="237">
        <v>1093</v>
      </c>
      <c r="DJ13" s="236">
        <v>28579.38</v>
      </c>
      <c r="DK13" s="235">
        <v>2289</v>
      </c>
      <c r="DL13" s="236">
        <v>47845</v>
      </c>
      <c r="DM13" s="237">
        <v>166</v>
      </c>
      <c r="DN13" s="236">
        <v>4261.14</v>
      </c>
      <c r="DO13" s="237">
        <v>83</v>
      </c>
      <c r="DP13" s="237">
        <v>901.27</v>
      </c>
      <c r="DQ13" s="237">
        <v>24</v>
      </c>
      <c r="DR13" s="237">
        <v>529.18</v>
      </c>
      <c r="DS13" s="237">
        <v>358</v>
      </c>
      <c r="DT13" s="236">
        <v>12066.03</v>
      </c>
      <c r="DU13" s="235">
        <v>4384</v>
      </c>
      <c r="DV13" s="236">
        <v>41494.6</v>
      </c>
      <c r="DW13" s="237">
        <v>86</v>
      </c>
      <c r="DX13" s="237">
        <v>1190.54</v>
      </c>
      <c r="DY13" s="237">
        <v>36</v>
      </c>
      <c r="DZ13" s="236">
        <v>3435.98</v>
      </c>
      <c r="EA13" s="237">
        <v>185</v>
      </c>
      <c r="EB13" s="236">
        <v>2113.3</v>
      </c>
    </row>
    <row r="14" spans="1:132" s="42" customFormat="1" ht="23.25" customHeight="1">
      <c r="A14" s="38">
        <v>8</v>
      </c>
      <c r="B14" s="238" t="s">
        <v>74</v>
      </c>
      <c r="C14" s="44">
        <f t="shared" si="1"/>
        <v>396</v>
      </c>
      <c r="D14" s="44">
        <f t="shared" si="2"/>
        <v>9922.16</v>
      </c>
      <c r="E14" s="44">
        <f t="shared" si="3"/>
        <v>7</v>
      </c>
      <c r="F14" s="44">
        <f t="shared" si="4"/>
        <v>312</v>
      </c>
      <c r="G14" s="44">
        <f t="shared" si="5"/>
        <v>0</v>
      </c>
      <c r="H14" s="44">
        <f t="shared" si="6"/>
        <v>0</v>
      </c>
      <c r="I14" s="44">
        <f t="shared" si="7"/>
        <v>0</v>
      </c>
      <c r="J14" s="44">
        <f t="shared" si="8"/>
        <v>0</v>
      </c>
      <c r="K14" s="44">
        <f t="shared" si="9"/>
        <v>0</v>
      </c>
      <c r="L14" s="44">
        <f t="shared" si="10"/>
        <v>0</v>
      </c>
      <c r="M14" s="44">
        <f t="shared" si="11"/>
        <v>15</v>
      </c>
      <c r="N14" s="44">
        <f t="shared" si="12"/>
        <v>118.39999999999998</v>
      </c>
      <c r="O14" s="44">
        <f t="shared" si="13"/>
        <v>4</v>
      </c>
      <c r="P14" s="44">
        <f t="shared" si="14"/>
        <v>110</v>
      </c>
      <c r="Q14" s="44">
        <f t="shared" si="15"/>
        <v>9</v>
      </c>
      <c r="R14" s="44">
        <f t="shared" si="16"/>
        <v>73.91999999999999</v>
      </c>
      <c r="S14" s="44">
        <f t="shared" si="17"/>
        <v>0</v>
      </c>
      <c r="T14" s="44">
        <f t="shared" si="18"/>
        <v>0</v>
      </c>
      <c r="U14" s="44">
        <f t="shared" si="19"/>
        <v>4</v>
      </c>
      <c r="V14" s="44">
        <f t="shared" si="20"/>
        <v>265</v>
      </c>
      <c r="W14" s="44">
        <f t="shared" si="21"/>
        <v>59</v>
      </c>
      <c r="X14" s="44">
        <f t="shared" si="22"/>
        <v>1548.96</v>
      </c>
      <c r="Y14" s="44">
        <f t="shared" si="23"/>
        <v>16</v>
      </c>
      <c r="Z14" s="44">
        <f t="shared" si="24"/>
        <v>405.5499999999997</v>
      </c>
      <c r="AA14" s="44">
        <f t="shared" si="25"/>
        <v>82</v>
      </c>
      <c r="AB14" s="44">
        <f t="shared" si="26"/>
        <v>2303.5599999999995</v>
      </c>
      <c r="AC14" s="44">
        <f t="shared" si="27"/>
        <v>35</v>
      </c>
      <c r="AD14" s="44">
        <f t="shared" si="28"/>
        <v>870.8899999999994</v>
      </c>
      <c r="AE14" s="44">
        <f t="shared" si="29"/>
        <v>19</v>
      </c>
      <c r="AF14" s="44">
        <f t="shared" si="30"/>
        <v>218.20000000000005</v>
      </c>
      <c r="AG14" s="44">
        <f t="shared" si="31"/>
        <v>0</v>
      </c>
      <c r="AH14" s="44">
        <f t="shared" si="32"/>
        <v>0</v>
      </c>
      <c r="AI14" s="44">
        <f t="shared" si="33"/>
        <v>56</v>
      </c>
      <c r="AJ14" s="44">
        <f t="shared" si="34"/>
        <v>2124.9000000000015</v>
      </c>
      <c r="AK14" s="44">
        <f t="shared" si="35"/>
        <v>75</v>
      </c>
      <c r="AL14" s="44">
        <f t="shared" si="36"/>
        <v>688.3299999999999</v>
      </c>
      <c r="AM14" s="44">
        <f t="shared" si="37"/>
        <v>4</v>
      </c>
      <c r="AN14" s="44">
        <f t="shared" si="38"/>
        <v>110.72000000000003</v>
      </c>
      <c r="AO14" s="44">
        <f t="shared" si="39"/>
        <v>4</v>
      </c>
      <c r="AP14" s="44">
        <f t="shared" si="40"/>
        <v>689.4800000000005</v>
      </c>
      <c r="AQ14" s="44">
        <f t="shared" si="41"/>
        <v>7</v>
      </c>
      <c r="AR14" s="44">
        <f t="shared" si="42"/>
        <v>82.25</v>
      </c>
      <c r="AT14" s="233" t="s">
        <v>74</v>
      </c>
      <c r="AU14" s="259">
        <v>3422</v>
      </c>
      <c r="AV14" s="260">
        <v>76830.67</v>
      </c>
      <c r="AW14" s="261">
        <v>56</v>
      </c>
      <c r="AX14" s="260">
        <v>1617.54</v>
      </c>
      <c r="AY14" s="261">
        <v>0</v>
      </c>
      <c r="AZ14" s="261">
        <v>0</v>
      </c>
      <c r="BA14" s="261">
        <v>0</v>
      </c>
      <c r="BB14" s="261">
        <v>0</v>
      </c>
      <c r="BC14" s="261">
        <v>18</v>
      </c>
      <c r="BD14" s="261">
        <v>243.8</v>
      </c>
      <c r="BE14" s="261">
        <v>73</v>
      </c>
      <c r="BF14" s="261">
        <v>966.02</v>
      </c>
      <c r="BG14" s="261">
        <v>40</v>
      </c>
      <c r="BH14" s="261">
        <v>735.44</v>
      </c>
      <c r="BI14" s="261">
        <v>18</v>
      </c>
      <c r="BJ14" s="261">
        <v>279.26</v>
      </c>
      <c r="BK14" s="261">
        <v>0</v>
      </c>
      <c r="BL14" s="261">
        <v>0</v>
      </c>
      <c r="BM14" s="261">
        <v>44</v>
      </c>
      <c r="BN14" s="260">
        <v>1404.65</v>
      </c>
      <c r="BO14" s="261">
        <v>624</v>
      </c>
      <c r="BP14" s="260">
        <v>9542.57</v>
      </c>
      <c r="BQ14" s="261">
        <v>116</v>
      </c>
      <c r="BR14" s="260">
        <v>2623.14</v>
      </c>
      <c r="BS14" s="261">
        <v>710</v>
      </c>
      <c r="BT14" s="260">
        <v>17345.59</v>
      </c>
      <c r="BU14" s="261">
        <v>364</v>
      </c>
      <c r="BV14" s="260">
        <v>9149.56</v>
      </c>
      <c r="BW14" s="261">
        <v>147</v>
      </c>
      <c r="BX14" s="260">
        <v>2167.71</v>
      </c>
      <c r="BY14" s="261">
        <v>5</v>
      </c>
      <c r="BZ14" s="261">
        <v>111.7</v>
      </c>
      <c r="CA14" s="261">
        <v>449</v>
      </c>
      <c r="CB14" s="260">
        <v>14974.28</v>
      </c>
      <c r="CC14" s="261">
        <v>538</v>
      </c>
      <c r="CD14" s="260">
        <v>6611.99</v>
      </c>
      <c r="CE14" s="261">
        <v>38</v>
      </c>
      <c r="CF14" s="261">
        <v>866.72</v>
      </c>
      <c r="CG14" s="261">
        <v>43</v>
      </c>
      <c r="CH14" s="260">
        <v>4597.1</v>
      </c>
      <c r="CI14" s="261">
        <v>139</v>
      </c>
      <c r="CJ14" s="260">
        <v>3593.6</v>
      </c>
      <c r="CL14" s="234" t="s">
        <v>74</v>
      </c>
      <c r="CM14" s="235">
        <v>3026</v>
      </c>
      <c r="CN14" s="236">
        <v>66908.5</v>
      </c>
      <c r="CO14" s="237">
        <v>49</v>
      </c>
      <c r="CP14" s="236">
        <v>1305.54</v>
      </c>
      <c r="CQ14" s="237">
        <v>0</v>
      </c>
      <c r="CR14" s="237">
        <v>0</v>
      </c>
      <c r="CS14" s="237">
        <v>0</v>
      </c>
      <c r="CT14" s="237">
        <v>0</v>
      </c>
      <c r="CU14" s="237">
        <v>18</v>
      </c>
      <c r="CV14" s="237">
        <v>243.8</v>
      </c>
      <c r="CW14" s="237">
        <v>58</v>
      </c>
      <c r="CX14" s="237">
        <v>847.62</v>
      </c>
      <c r="CY14" s="237">
        <v>36</v>
      </c>
      <c r="CZ14" s="237">
        <v>625.44</v>
      </c>
      <c r="DA14" s="237">
        <v>9</v>
      </c>
      <c r="DB14" s="237">
        <v>205.34</v>
      </c>
      <c r="DC14" s="237">
        <v>0</v>
      </c>
      <c r="DD14" s="237">
        <v>0</v>
      </c>
      <c r="DE14" s="237">
        <v>40</v>
      </c>
      <c r="DF14" s="237">
        <v>1139.65</v>
      </c>
      <c r="DG14" s="237">
        <v>565</v>
      </c>
      <c r="DH14" s="236">
        <v>7993.61</v>
      </c>
      <c r="DI14" s="237">
        <v>100</v>
      </c>
      <c r="DJ14" s="237">
        <v>2217.59</v>
      </c>
      <c r="DK14" s="235">
        <v>628</v>
      </c>
      <c r="DL14" s="236">
        <v>15042.03</v>
      </c>
      <c r="DM14" s="237">
        <v>329</v>
      </c>
      <c r="DN14" s="236">
        <v>8278.67</v>
      </c>
      <c r="DO14" s="237">
        <v>128</v>
      </c>
      <c r="DP14" s="237">
        <v>1949.51</v>
      </c>
      <c r="DQ14" s="237">
        <v>5</v>
      </c>
      <c r="DR14" s="237">
        <v>111.7</v>
      </c>
      <c r="DS14" s="237">
        <v>393</v>
      </c>
      <c r="DT14" s="236">
        <v>12849.38</v>
      </c>
      <c r="DU14" s="237">
        <v>463</v>
      </c>
      <c r="DV14" s="236">
        <v>5923.66</v>
      </c>
      <c r="DW14" s="237">
        <v>34</v>
      </c>
      <c r="DX14" s="236">
        <v>756</v>
      </c>
      <c r="DY14" s="237">
        <v>39</v>
      </c>
      <c r="DZ14" s="236">
        <v>3907.62</v>
      </c>
      <c r="EA14" s="237">
        <v>132</v>
      </c>
      <c r="EB14" s="236">
        <v>3511.35</v>
      </c>
    </row>
    <row r="15" spans="1:132" s="42" customFormat="1" ht="23.25" customHeight="1">
      <c r="A15" s="38">
        <v>9</v>
      </c>
      <c r="B15" s="238" t="s">
        <v>75</v>
      </c>
      <c r="C15" s="44">
        <f t="shared" si="1"/>
        <v>441</v>
      </c>
      <c r="D15" s="44">
        <f t="shared" si="2"/>
        <v>8641.390000000001</v>
      </c>
      <c r="E15" s="44">
        <f t="shared" si="3"/>
        <v>85</v>
      </c>
      <c r="F15" s="44">
        <f t="shared" si="4"/>
        <v>1648.9099999999999</v>
      </c>
      <c r="G15" s="44">
        <f t="shared" si="5"/>
        <v>0</v>
      </c>
      <c r="H15" s="44">
        <f t="shared" si="6"/>
        <v>0</v>
      </c>
      <c r="I15" s="44">
        <f t="shared" si="7"/>
        <v>0</v>
      </c>
      <c r="J15" s="44">
        <f t="shared" si="8"/>
        <v>0</v>
      </c>
      <c r="K15" s="44">
        <f t="shared" si="9"/>
        <v>1</v>
      </c>
      <c r="L15" s="44">
        <f t="shared" si="10"/>
        <v>12</v>
      </c>
      <c r="M15" s="44">
        <f t="shared" si="11"/>
        <v>18</v>
      </c>
      <c r="N15" s="44">
        <f t="shared" si="12"/>
        <v>247.78999999999996</v>
      </c>
      <c r="O15" s="44">
        <f t="shared" si="13"/>
        <v>4</v>
      </c>
      <c r="P15" s="44">
        <f t="shared" si="14"/>
        <v>65</v>
      </c>
      <c r="Q15" s="44">
        <f t="shared" si="15"/>
        <v>6</v>
      </c>
      <c r="R15" s="44">
        <f t="shared" si="16"/>
        <v>131</v>
      </c>
      <c r="S15" s="44">
        <f t="shared" si="17"/>
        <v>2</v>
      </c>
      <c r="T15" s="44">
        <f t="shared" si="18"/>
        <v>36.199999999999996</v>
      </c>
      <c r="U15" s="44">
        <f t="shared" si="19"/>
        <v>6</v>
      </c>
      <c r="V15" s="44">
        <f t="shared" si="20"/>
        <v>103</v>
      </c>
      <c r="W15" s="44">
        <f t="shared" si="21"/>
        <v>44</v>
      </c>
      <c r="X15" s="44">
        <f t="shared" si="22"/>
        <v>431.89999999999964</v>
      </c>
      <c r="Y15" s="44">
        <f t="shared" si="23"/>
        <v>27</v>
      </c>
      <c r="Z15" s="44">
        <f t="shared" si="24"/>
        <v>526</v>
      </c>
      <c r="AA15" s="44">
        <f t="shared" si="25"/>
        <v>162</v>
      </c>
      <c r="AB15" s="44">
        <f t="shared" si="26"/>
        <v>4166.830000000002</v>
      </c>
      <c r="AC15" s="44">
        <f t="shared" si="27"/>
        <v>3</v>
      </c>
      <c r="AD15" s="44">
        <f t="shared" si="28"/>
        <v>72</v>
      </c>
      <c r="AE15" s="44">
        <f t="shared" si="29"/>
        <v>1</v>
      </c>
      <c r="AF15" s="44">
        <f t="shared" si="30"/>
        <v>3</v>
      </c>
      <c r="AG15" s="44">
        <f t="shared" si="31"/>
        <v>0</v>
      </c>
      <c r="AH15" s="44">
        <f t="shared" si="32"/>
        <v>0</v>
      </c>
      <c r="AI15" s="44">
        <f t="shared" si="33"/>
        <v>28</v>
      </c>
      <c r="AJ15" s="44">
        <f t="shared" si="34"/>
        <v>383.6999999999998</v>
      </c>
      <c r="AK15" s="44">
        <f t="shared" si="35"/>
        <v>46</v>
      </c>
      <c r="AL15" s="44">
        <f t="shared" si="36"/>
        <v>457.0600000000004</v>
      </c>
      <c r="AM15" s="44">
        <f t="shared" si="37"/>
        <v>3</v>
      </c>
      <c r="AN15" s="44">
        <f t="shared" si="38"/>
        <v>62</v>
      </c>
      <c r="AO15" s="44">
        <f t="shared" si="39"/>
        <v>3</v>
      </c>
      <c r="AP15" s="44">
        <f t="shared" si="40"/>
        <v>75</v>
      </c>
      <c r="AQ15" s="44">
        <f t="shared" si="41"/>
        <v>2</v>
      </c>
      <c r="AR15" s="44">
        <f t="shared" si="42"/>
        <v>220</v>
      </c>
      <c r="AT15" s="233" t="s">
        <v>75</v>
      </c>
      <c r="AU15" s="259">
        <v>3400</v>
      </c>
      <c r="AV15" s="260">
        <v>75171.69</v>
      </c>
      <c r="AW15" s="261">
        <v>487</v>
      </c>
      <c r="AX15" s="260">
        <v>10830.74</v>
      </c>
      <c r="AY15" s="261">
        <v>2</v>
      </c>
      <c r="AZ15" s="261">
        <v>48</v>
      </c>
      <c r="BA15" s="261">
        <v>0</v>
      </c>
      <c r="BB15" s="261">
        <v>0</v>
      </c>
      <c r="BC15" s="261">
        <v>17</v>
      </c>
      <c r="BD15" s="261">
        <v>387.25</v>
      </c>
      <c r="BE15" s="261">
        <v>198</v>
      </c>
      <c r="BF15" s="260">
        <v>2907.89</v>
      </c>
      <c r="BG15" s="261">
        <v>33</v>
      </c>
      <c r="BH15" s="261">
        <v>611.5</v>
      </c>
      <c r="BI15" s="261">
        <v>91</v>
      </c>
      <c r="BJ15" s="260">
        <v>1990.68</v>
      </c>
      <c r="BK15" s="261">
        <v>7</v>
      </c>
      <c r="BL15" s="261">
        <v>81.1</v>
      </c>
      <c r="BM15" s="261">
        <v>43</v>
      </c>
      <c r="BN15" s="260">
        <v>1012.6</v>
      </c>
      <c r="BO15" s="261">
        <v>305</v>
      </c>
      <c r="BP15" s="260">
        <v>3896.16</v>
      </c>
      <c r="BQ15" s="261">
        <v>154</v>
      </c>
      <c r="BR15" s="260">
        <v>3673</v>
      </c>
      <c r="BS15" s="259">
        <v>1388</v>
      </c>
      <c r="BT15" s="260">
        <v>33697.01</v>
      </c>
      <c r="BU15" s="261">
        <v>69</v>
      </c>
      <c r="BV15" s="260">
        <v>1792.79</v>
      </c>
      <c r="BW15" s="261">
        <v>7</v>
      </c>
      <c r="BX15" s="261">
        <v>123.62</v>
      </c>
      <c r="BY15" s="261">
        <v>0</v>
      </c>
      <c r="BZ15" s="261">
        <v>0</v>
      </c>
      <c r="CA15" s="261">
        <v>149</v>
      </c>
      <c r="CB15" s="260">
        <v>5458.98</v>
      </c>
      <c r="CC15" s="261">
        <v>347</v>
      </c>
      <c r="CD15" s="260">
        <v>4675.79</v>
      </c>
      <c r="CE15" s="261">
        <v>9</v>
      </c>
      <c r="CF15" s="261">
        <v>216.5</v>
      </c>
      <c r="CG15" s="261">
        <v>32</v>
      </c>
      <c r="CH15" s="260">
        <v>2480.84</v>
      </c>
      <c r="CI15" s="261">
        <v>62</v>
      </c>
      <c r="CJ15" s="260">
        <v>1287.24</v>
      </c>
      <c r="CL15" s="234" t="s">
        <v>75</v>
      </c>
      <c r="CM15" s="235">
        <v>2959</v>
      </c>
      <c r="CN15" s="236">
        <v>66530.3</v>
      </c>
      <c r="CO15" s="237">
        <v>402</v>
      </c>
      <c r="CP15" s="236">
        <v>9181.83</v>
      </c>
      <c r="CQ15" s="237">
        <v>2</v>
      </c>
      <c r="CR15" s="237">
        <v>48</v>
      </c>
      <c r="CS15" s="237">
        <v>0</v>
      </c>
      <c r="CT15" s="237">
        <v>0</v>
      </c>
      <c r="CU15" s="237">
        <v>16</v>
      </c>
      <c r="CV15" s="237">
        <v>375.25</v>
      </c>
      <c r="CW15" s="237">
        <v>180</v>
      </c>
      <c r="CX15" s="236">
        <v>2660.1</v>
      </c>
      <c r="CY15" s="237">
        <v>29</v>
      </c>
      <c r="CZ15" s="236">
        <v>546.5</v>
      </c>
      <c r="DA15" s="237">
        <v>85</v>
      </c>
      <c r="DB15" s="236">
        <v>1859.68</v>
      </c>
      <c r="DC15" s="237">
        <v>5</v>
      </c>
      <c r="DD15" s="237">
        <v>44.9</v>
      </c>
      <c r="DE15" s="237">
        <v>37</v>
      </c>
      <c r="DF15" s="237">
        <v>909.6</v>
      </c>
      <c r="DG15" s="237">
        <v>261</v>
      </c>
      <c r="DH15" s="236">
        <v>3464.26</v>
      </c>
      <c r="DI15" s="237">
        <v>127</v>
      </c>
      <c r="DJ15" s="237">
        <v>3147</v>
      </c>
      <c r="DK15" s="235">
        <v>1226</v>
      </c>
      <c r="DL15" s="236">
        <v>29530.18</v>
      </c>
      <c r="DM15" s="237">
        <v>66</v>
      </c>
      <c r="DN15" s="236">
        <v>1720.79</v>
      </c>
      <c r="DO15" s="237">
        <v>6</v>
      </c>
      <c r="DP15" s="237">
        <v>120.62</v>
      </c>
      <c r="DQ15" s="237">
        <v>0</v>
      </c>
      <c r="DR15" s="237">
        <v>0</v>
      </c>
      <c r="DS15" s="237">
        <v>121</v>
      </c>
      <c r="DT15" s="236">
        <v>5075.28</v>
      </c>
      <c r="DU15" s="237">
        <v>301</v>
      </c>
      <c r="DV15" s="236">
        <v>4218.73</v>
      </c>
      <c r="DW15" s="237">
        <v>6</v>
      </c>
      <c r="DX15" s="237">
        <v>154.5</v>
      </c>
      <c r="DY15" s="237">
        <v>29</v>
      </c>
      <c r="DZ15" s="236">
        <v>2405.84</v>
      </c>
      <c r="EA15" s="237">
        <v>60</v>
      </c>
      <c r="EB15" s="236">
        <v>1067.24</v>
      </c>
    </row>
    <row r="16" spans="1:132" s="42" customFormat="1" ht="23.25" customHeight="1">
      <c r="A16" s="38">
        <v>10</v>
      </c>
      <c r="B16" s="238" t="s">
        <v>76</v>
      </c>
      <c r="C16" s="44">
        <f t="shared" si="1"/>
        <v>433</v>
      </c>
      <c r="D16" s="44">
        <f t="shared" si="2"/>
        <v>10352.28</v>
      </c>
      <c r="E16" s="44">
        <f t="shared" si="3"/>
        <v>79</v>
      </c>
      <c r="F16" s="44">
        <f t="shared" si="4"/>
        <v>2291.24</v>
      </c>
      <c r="G16" s="44">
        <f t="shared" si="5"/>
        <v>1</v>
      </c>
      <c r="H16" s="44">
        <f t="shared" si="6"/>
        <v>30</v>
      </c>
      <c r="I16" s="44">
        <f t="shared" si="7"/>
        <v>3</v>
      </c>
      <c r="J16" s="44">
        <f t="shared" si="8"/>
        <v>90</v>
      </c>
      <c r="K16" s="44">
        <f t="shared" si="9"/>
        <v>3</v>
      </c>
      <c r="L16" s="44">
        <f t="shared" si="10"/>
        <v>90</v>
      </c>
      <c r="M16" s="44">
        <f t="shared" si="11"/>
        <v>26</v>
      </c>
      <c r="N16" s="44">
        <f t="shared" si="12"/>
        <v>649.9700000000003</v>
      </c>
      <c r="O16" s="44">
        <f t="shared" si="13"/>
        <v>46</v>
      </c>
      <c r="P16" s="44">
        <f t="shared" si="14"/>
        <v>1058.4499999999998</v>
      </c>
      <c r="Q16" s="44">
        <f t="shared" si="15"/>
        <v>1</v>
      </c>
      <c r="R16" s="44">
        <f t="shared" si="16"/>
        <v>0.7199999999999989</v>
      </c>
      <c r="S16" s="44">
        <f t="shared" si="17"/>
        <v>0</v>
      </c>
      <c r="T16" s="44">
        <f t="shared" si="18"/>
        <v>0</v>
      </c>
      <c r="U16" s="44">
        <f t="shared" si="19"/>
        <v>7</v>
      </c>
      <c r="V16" s="44">
        <f t="shared" si="20"/>
        <v>311.35000000000014</v>
      </c>
      <c r="W16" s="44">
        <f t="shared" si="21"/>
        <v>53</v>
      </c>
      <c r="X16" s="44">
        <f t="shared" si="22"/>
        <v>1273.7199999999993</v>
      </c>
      <c r="Y16" s="44">
        <f t="shared" si="23"/>
        <v>20</v>
      </c>
      <c r="Z16" s="44">
        <f t="shared" si="24"/>
        <v>610.4000000000001</v>
      </c>
      <c r="AA16" s="44">
        <f t="shared" si="25"/>
        <v>37</v>
      </c>
      <c r="AB16" s="44">
        <f t="shared" si="26"/>
        <v>1120.9499999999998</v>
      </c>
      <c r="AC16" s="44">
        <f t="shared" si="27"/>
        <v>4</v>
      </c>
      <c r="AD16" s="44">
        <f t="shared" si="28"/>
        <v>139.92999999999984</v>
      </c>
      <c r="AE16" s="44">
        <f t="shared" si="29"/>
        <v>9</v>
      </c>
      <c r="AF16" s="44">
        <f t="shared" si="30"/>
        <v>138.82000000000005</v>
      </c>
      <c r="AG16" s="44">
        <f t="shared" si="31"/>
        <v>5</v>
      </c>
      <c r="AH16" s="44">
        <f t="shared" si="32"/>
        <v>18.48</v>
      </c>
      <c r="AI16" s="44">
        <f t="shared" si="33"/>
        <v>40</v>
      </c>
      <c r="AJ16" s="44">
        <f t="shared" si="34"/>
        <v>1092.7700000000004</v>
      </c>
      <c r="AK16" s="44">
        <f t="shared" si="35"/>
        <v>95</v>
      </c>
      <c r="AL16" s="44">
        <f t="shared" si="36"/>
        <v>1060.63</v>
      </c>
      <c r="AM16" s="44">
        <f t="shared" si="37"/>
        <v>1</v>
      </c>
      <c r="AN16" s="44">
        <f t="shared" si="38"/>
        <v>29.850000000000023</v>
      </c>
      <c r="AO16" s="44">
        <f t="shared" si="39"/>
        <v>1</v>
      </c>
      <c r="AP16" s="44">
        <f t="shared" si="40"/>
        <v>163</v>
      </c>
      <c r="AQ16" s="44">
        <f t="shared" si="41"/>
        <v>2</v>
      </c>
      <c r="AR16" s="44">
        <f t="shared" si="42"/>
        <v>182</v>
      </c>
      <c r="AT16" s="233" t="s">
        <v>76</v>
      </c>
      <c r="AU16" s="259">
        <v>2743</v>
      </c>
      <c r="AV16" s="260">
        <v>75181.04</v>
      </c>
      <c r="AW16" s="261">
        <v>393</v>
      </c>
      <c r="AX16" s="260">
        <v>10719.46</v>
      </c>
      <c r="AY16" s="261">
        <v>11</v>
      </c>
      <c r="AZ16" s="261">
        <v>330</v>
      </c>
      <c r="BA16" s="261">
        <v>9</v>
      </c>
      <c r="BB16" s="261">
        <v>340</v>
      </c>
      <c r="BC16" s="261">
        <v>22</v>
      </c>
      <c r="BD16" s="261">
        <v>564.28</v>
      </c>
      <c r="BE16" s="261">
        <v>150</v>
      </c>
      <c r="BF16" s="260">
        <v>3770.65</v>
      </c>
      <c r="BG16" s="261">
        <v>322</v>
      </c>
      <c r="BH16" s="260">
        <v>8345.67</v>
      </c>
      <c r="BI16" s="261">
        <v>4</v>
      </c>
      <c r="BJ16" s="261">
        <v>30.72</v>
      </c>
      <c r="BK16" s="261">
        <v>1</v>
      </c>
      <c r="BL16" s="261">
        <v>30</v>
      </c>
      <c r="BM16" s="261">
        <v>46</v>
      </c>
      <c r="BN16" s="260">
        <v>1792.65</v>
      </c>
      <c r="BO16" s="261">
        <v>380</v>
      </c>
      <c r="BP16" s="260">
        <v>9479.22</v>
      </c>
      <c r="BQ16" s="261">
        <v>119</v>
      </c>
      <c r="BR16" s="260">
        <v>3007.31</v>
      </c>
      <c r="BS16" s="261">
        <v>303</v>
      </c>
      <c r="BT16" s="260">
        <v>8004.95</v>
      </c>
      <c r="BU16" s="261">
        <v>32</v>
      </c>
      <c r="BV16" s="260">
        <v>1175.58</v>
      </c>
      <c r="BW16" s="261">
        <v>41</v>
      </c>
      <c r="BX16" s="261">
        <v>920.08</v>
      </c>
      <c r="BY16" s="261">
        <v>8</v>
      </c>
      <c r="BZ16" s="261">
        <v>38.42</v>
      </c>
      <c r="CA16" s="261">
        <v>298</v>
      </c>
      <c r="CB16" s="260">
        <v>10331.44</v>
      </c>
      <c r="CC16" s="261">
        <v>483</v>
      </c>
      <c r="CD16" s="260">
        <v>7461.14</v>
      </c>
      <c r="CE16" s="261">
        <v>16</v>
      </c>
      <c r="CF16" s="261">
        <v>377.31</v>
      </c>
      <c r="CG16" s="261">
        <v>54</v>
      </c>
      <c r="CH16" s="260">
        <v>6220.73</v>
      </c>
      <c r="CI16" s="261">
        <v>51</v>
      </c>
      <c r="CJ16" s="260">
        <v>2241.44</v>
      </c>
      <c r="CL16" s="234" t="s">
        <v>76</v>
      </c>
      <c r="CM16" s="235">
        <v>2310</v>
      </c>
      <c r="CN16" s="236">
        <v>64828.78</v>
      </c>
      <c r="CO16" s="237">
        <v>314</v>
      </c>
      <c r="CP16" s="236">
        <v>8428.22</v>
      </c>
      <c r="CQ16" s="237">
        <v>10</v>
      </c>
      <c r="CR16" s="237">
        <v>300</v>
      </c>
      <c r="CS16" s="237">
        <v>6</v>
      </c>
      <c r="CT16" s="237">
        <v>250</v>
      </c>
      <c r="CU16" s="237">
        <v>19</v>
      </c>
      <c r="CV16" s="237">
        <v>474.28</v>
      </c>
      <c r="CW16" s="237">
        <v>124</v>
      </c>
      <c r="CX16" s="236">
        <v>3120.68</v>
      </c>
      <c r="CY16" s="237">
        <v>276</v>
      </c>
      <c r="CZ16" s="236">
        <v>7287.22</v>
      </c>
      <c r="DA16" s="237">
        <v>3</v>
      </c>
      <c r="DB16" s="237">
        <v>30</v>
      </c>
      <c r="DC16" s="237">
        <v>1</v>
      </c>
      <c r="DD16" s="237">
        <v>30</v>
      </c>
      <c r="DE16" s="237">
        <v>39</v>
      </c>
      <c r="DF16" s="236">
        <v>1481.3</v>
      </c>
      <c r="DG16" s="237">
        <v>327</v>
      </c>
      <c r="DH16" s="236">
        <v>8205.5</v>
      </c>
      <c r="DI16" s="237">
        <v>99</v>
      </c>
      <c r="DJ16" s="237">
        <v>2396.91</v>
      </c>
      <c r="DK16" s="237">
        <v>266</v>
      </c>
      <c r="DL16" s="236">
        <v>6884</v>
      </c>
      <c r="DM16" s="237">
        <v>28</v>
      </c>
      <c r="DN16" s="236">
        <v>1035.65</v>
      </c>
      <c r="DO16" s="237">
        <v>32</v>
      </c>
      <c r="DP16" s="237">
        <v>781.26</v>
      </c>
      <c r="DQ16" s="237">
        <v>3</v>
      </c>
      <c r="DR16" s="237">
        <v>19.94</v>
      </c>
      <c r="DS16" s="237">
        <v>258</v>
      </c>
      <c r="DT16" s="236">
        <v>9238.67</v>
      </c>
      <c r="DU16" s="237">
        <v>388</v>
      </c>
      <c r="DV16" s="236">
        <v>6400.51</v>
      </c>
      <c r="DW16" s="237">
        <v>15</v>
      </c>
      <c r="DX16" s="236">
        <v>347.46</v>
      </c>
      <c r="DY16" s="237">
        <v>53</v>
      </c>
      <c r="DZ16" s="236">
        <v>6057.73</v>
      </c>
      <c r="EA16" s="237">
        <v>49</v>
      </c>
      <c r="EB16" s="236">
        <v>2059.44</v>
      </c>
    </row>
    <row r="17" spans="1:132" s="42" customFormat="1" ht="23.25" customHeight="1">
      <c r="A17" s="38">
        <v>11</v>
      </c>
      <c r="B17" s="238" t="s">
        <v>77</v>
      </c>
      <c r="C17" s="44">
        <f t="shared" si="1"/>
        <v>108</v>
      </c>
      <c r="D17" s="44">
        <f t="shared" si="2"/>
        <v>7614.329999999997</v>
      </c>
      <c r="E17" s="44">
        <f t="shared" si="3"/>
        <v>5</v>
      </c>
      <c r="F17" s="44">
        <f t="shared" si="4"/>
        <v>344.1400000000001</v>
      </c>
      <c r="G17" s="44">
        <f t="shared" si="5"/>
        <v>0</v>
      </c>
      <c r="H17" s="44">
        <f t="shared" si="6"/>
        <v>0</v>
      </c>
      <c r="I17" s="44">
        <f t="shared" si="7"/>
        <v>0</v>
      </c>
      <c r="J17" s="44">
        <f t="shared" si="8"/>
        <v>0</v>
      </c>
      <c r="K17" s="44">
        <f t="shared" si="9"/>
        <v>0</v>
      </c>
      <c r="L17" s="44">
        <f t="shared" si="10"/>
        <v>0</v>
      </c>
      <c r="M17" s="44">
        <f t="shared" si="11"/>
        <v>3</v>
      </c>
      <c r="N17" s="44">
        <f t="shared" si="12"/>
        <v>69.45999999999998</v>
      </c>
      <c r="O17" s="44">
        <f t="shared" si="13"/>
        <v>0</v>
      </c>
      <c r="P17" s="44">
        <f t="shared" si="14"/>
        <v>0</v>
      </c>
      <c r="Q17" s="44">
        <f t="shared" si="15"/>
        <v>1</v>
      </c>
      <c r="R17" s="44">
        <f t="shared" si="16"/>
        <v>14.769999999999982</v>
      </c>
      <c r="S17" s="44">
        <f t="shared" si="17"/>
        <v>0</v>
      </c>
      <c r="T17" s="44">
        <f t="shared" si="18"/>
        <v>0</v>
      </c>
      <c r="U17" s="44">
        <f t="shared" si="19"/>
        <v>0</v>
      </c>
      <c r="V17" s="44">
        <f t="shared" si="20"/>
        <v>0</v>
      </c>
      <c r="W17" s="44">
        <f t="shared" si="21"/>
        <v>0</v>
      </c>
      <c r="X17" s="44">
        <f t="shared" si="22"/>
        <v>0</v>
      </c>
      <c r="Y17" s="44">
        <f t="shared" si="23"/>
        <v>0</v>
      </c>
      <c r="Z17" s="44">
        <f t="shared" si="24"/>
        <v>0</v>
      </c>
      <c r="AA17" s="44">
        <f t="shared" si="25"/>
        <v>1</v>
      </c>
      <c r="AB17" s="44">
        <f t="shared" si="26"/>
        <v>200</v>
      </c>
      <c r="AC17" s="44">
        <f t="shared" si="27"/>
        <v>3</v>
      </c>
      <c r="AD17" s="44">
        <f t="shared" si="28"/>
        <v>82</v>
      </c>
      <c r="AE17" s="44">
        <f t="shared" si="29"/>
        <v>0</v>
      </c>
      <c r="AF17" s="44">
        <f t="shared" si="30"/>
        <v>0</v>
      </c>
      <c r="AG17" s="44">
        <f t="shared" si="31"/>
        <v>0</v>
      </c>
      <c r="AH17" s="44">
        <f t="shared" si="32"/>
        <v>0</v>
      </c>
      <c r="AI17" s="44">
        <f t="shared" si="33"/>
        <v>50</v>
      </c>
      <c r="AJ17" s="44">
        <f t="shared" si="34"/>
        <v>3699.5999999999985</v>
      </c>
      <c r="AK17" s="44">
        <f t="shared" si="35"/>
        <v>23</v>
      </c>
      <c r="AL17" s="44">
        <f t="shared" si="36"/>
        <v>528.0799999999995</v>
      </c>
      <c r="AM17" s="44">
        <f t="shared" si="37"/>
        <v>4</v>
      </c>
      <c r="AN17" s="44">
        <f t="shared" si="38"/>
        <v>119.39999999999998</v>
      </c>
      <c r="AO17" s="44">
        <f t="shared" si="39"/>
        <v>17</v>
      </c>
      <c r="AP17" s="44">
        <f t="shared" si="40"/>
        <v>2361.1000000000004</v>
      </c>
      <c r="AQ17" s="44">
        <f t="shared" si="41"/>
        <v>1</v>
      </c>
      <c r="AR17" s="44">
        <f t="shared" si="42"/>
        <v>195.77999999999997</v>
      </c>
      <c r="AT17" s="233" t="s">
        <v>77</v>
      </c>
      <c r="AU17" s="261">
        <v>640</v>
      </c>
      <c r="AV17" s="260">
        <v>37615.81</v>
      </c>
      <c r="AW17" s="261">
        <v>32</v>
      </c>
      <c r="AX17" s="260">
        <v>1117.44</v>
      </c>
      <c r="AY17" s="261">
        <v>0</v>
      </c>
      <c r="AZ17" s="261">
        <v>0</v>
      </c>
      <c r="BA17" s="261">
        <v>0</v>
      </c>
      <c r="BB17" s="261">
        <v>0</v>
      </c>
      <c r="BC17" s="261">
        <v>0</v>
      </c>
      <c r="BD17" s="261">
        <v>0</v>
      </c>
      <c r="BE17" s="261">
        <v>26</v>
      </c>
      <c r="BF17" s="261">
        <v>343.71</v>
      </c>
      <c r="BG17" s="261">
        <v>7</v>
      </c>
      <c r="BH17" s="261">
        <v>192.52</v>
      </c>
      <c r="BI17" s="261">
        <v>7</v>
      </c>
      <c r="BJ17" s="261">
        <v>165.88</v>
      </c>
      <c r="BK17" s="261">
        <v>0</v>
      </c>
      <c r="BL17" s="261">
        <v>0</v>
      </c>
      <c r="BM17" s="261">
        <v>2</v>
      </c>
      <c r="BN17" s="261">
        <v>58.02</v>
      </c>
      <c r="BO17" s="261">
        <v>11</v>
      </c>
      <c r="BP17" s="261">
        <v>325.3</v>
      </c>
      <c r="BQ17" s="261">
        <v>5</v>
      </c>
      <c r="BR17" s="261">
        <v>150</v>
      </c>
      <c r="BS17" s="261">
        <v>11</v>
      </c>
      <c r="BT17" s="261">
        <v>957.8</v>
      </c>
      <c r="BU17" s="261">
        <v>6</v>
      </c>
      <c r="BV17" s="261">
        <v>172</v>
      </c>
      <c r="BW17" s="261">
        <v>4</v>
      </c>
      <c r="BX17" s="261">
        <v>100</v>
      </c>
      <c r="BY17" s="261">
        <v>2</v>
      </c>
      <c r="BZ17" s="261">
        <v>60</v>
      </c>
      <c r="CA17" s="261">
        <v>237</v>
      </c>
      <c r="CB17" s="260">
        <v>17411.94</v>
      </c>
      <c r="CC17" s="261">
        <v>193</v>
      </c>
      <c r="CD17" s="260">
        <v>4148.61</v>
      </c>
      <c r="CE17" s="261">
        <v>14</v>
      </c>
      <c r="CF17" s="261">
        <v>401.21</v>
      </c>
      <c r="CG17" s="261">
        <v>77</v>
      </c>
      <c r="CH17" s="260">
        <v>11170.52</v>
      </c>
      <c r="CI17" s="261">
        <v>6</v>
      </c>
      <c r="CJ17" s="261">
        <v>840.86</v>
      </c>
      <c r="CL17" s="234" t="s">
        <v>77</v>
      </c>
      <c r="CM17" s="237">
        <v>532</v>
      </c>
      <c r="CN17" s="236">
        <v>30001.48</v>
      </c>
      <c r="CO17" s="237">
        <v>27</v>
      </c>
      <c r="CP17" s="236">
        <v>773.3</v>
      </c>
      <c r="CQ17" s="237">
        <v>0</v>
      </c>
      <c r="CR17" s="237">
        <v>0</v>
      </c>
      <c r="CS17" s="237">
        <v>0</v>
      </c>
      <c r="CT17" s="237">
        <v>0</v>
      </c>
      <c r="CU17" s="237">
        <v>0</v>
      </c>
      <c r="CV17" s="237">
        <v>0</v>
      </c>
      <c r="CW17" s="237">
        <v>23</v>
      </c>
      <c r="CX17" s="237">
        <v>274.25</v>
      </c>
      <c r="CY17" s="237">
        <v>7</v>
      </c>
      <c r="CZ17" s="237">
        <v>192.52</v>
      </c>
      <c r="DA17" s="237">
        <v>6</v>
      </c>
      <c r="DB17" s="237">
        <v>151.11</v>
      </c>
      <c r="DC17" s="237">
        <v>0</v>
      </c>
      <c r="DD17" s="237">
        <v>0</v>
      </c>
      <c r="DE17" s="237">
        <v>2</v>
      </c>
      <c r="DF17" s="237">
        <v>58.02</v>
      </c>
      <c r="DG17" s="237">
        <v>11</v>
      </c>
      <c r="DH17" s="237">
        <v>325.3</v>
      </c>
      <c r="DI17" s="237">
        <v>5</v>
      </c>
      <c r="DJ17" s="237">
        <v>150</v>
      </c>
      <c r="DK17" s="237">
        <v>10</v>
      </c>
      <c r="DL17" s="237">
        <v>757.8</v>
      </c>
      <c r="DM17" s="237">
        <v>3</v>
      </c>
      <c r="DN17" s="237">
        <v>90</v>
      </c>
      <c r="DO17" s="237">
        <v>4</v>
      </c>
      <c r="DP17" s="237">
        <v>100</v>
      </c>
      <c r="DQ17" s="237">
        <v>2</v>
      </c>
      <c r="DR17" s="237">
        <v>60</v>
      </c>
      <c r="DS17" s="237">
        <v>187</v>
      </c>
      <c r="DT17" s="236">
        <v>13712.34</v>
      </c>
      <c r="DU17" s="237">
        <v>170</v>
      </c>
      <c r="DV17" s="236">
        <v>3620.53</v>
      </c>
      <c r="DW17" s="237">
        <v>10</v>
      </c>
      <c r="DX17" s="237">
        <v>281.81</v>
      </c>
      <c r="DY17" s="237">
        <v>60</v>
      </c>
      <c r="DZ17" s="236">
        <v>8809.42</v>
      </c>
      <c r="EA17" s="237">
        <v>5</v>
      </c>
      <c r="EB17" s="237">
        <v>645.08</v>
      </c>
    </row>
    <row r="18" spans="1:132" s="42" customFormat="1" ht="23.25" customHeight="1">
      <c r="A18" s="38">
        <v>12</v>
      </c>
      <c r="B18" s="238" t="s">
        <v>78</v>
      </c>
      <c r="C18" s="44">
        <f t="shared" si="1"/>
        <v>362</v>
      </c>
      <c r="D18" s="44">
        <f t="shared" si="2"/>
        <v>7190.969999999998</v>
      </c>
      <c r="E18" s="44">
        <f t="shared" si="3"/>
        <v>123</v>
      </c>
      <c r="F18" s="44">
        <f t="shared" si="4"/>
        <v>3190.6899999999987</v>
      </c>
      <c r="G18" s="44">
        <f t="shared" si="5"/>
        <v>0</v>
      </c>
      <c r="H18" s="44">
        <f t="shared" si="6"/>
        <v>0</v>
      </c>
      <c r="I18" s="44">
        <f t="shared" si="7"/>
        <v>0</v>
      </c>
      <c r="J18" s="44">
        <f t="shared" si="8"/>
        <v>0</v>
      </c>
      <c r="K18" s="44">
        <f t="shared" si="9"/>
        <v>11</v>
      </c>
      <c r="L18" s="44">
        <f t="shared" si="10"/>
        <v>191.64</v>
      </c>
      <c r="M18" s="44">
        <f t="shared" si="11"/>
        <v>65</v>
      </c>
      <c r="N18" s="44">
        <f t="shared" si="12"/>
        <v>1192.5300000000007</v>
      </c>
      <c r="O18" s="44">
        <f t="shared" si="13"/>
        <v>7</v>
      </c>
      <c r="P18" s="44">
        <f t="shared" si="14"/>
        <v>95.29999999999995</v>
      </c>
      <c r="Q18" s="44">
        <f t="shared" si="15"/>
        <v>0</v>
      </c>
      <c r="R18" s="44">
        <f t="shared" si="16"/>
        <v>0</v>
      </c>
      <c r="S18" s="44">
        <f t="shared" si="17"/>
        <v>0</v>
      </c>
      <c r="T18" s="44">
        <f t="shared" si="18"/>
        <v>0</v>
      </c>
      <c r="U18" s="44">
        <f t="shared" si="19"/>
        <v>12</v>
      </c>
      <c r="V18" s="44">
        <f t="shared" si="20"/>
        <v>116.5</v>
      </c>
      <c r="W18" s="44">
        <f t="shared" si="21"/>
        <v>26</v>
      </c>
      <c r="X18" s="44">
        <f t="shared" si="22"/>
        <v>54.700000000000045</v>
      </c>
      <c r="Y18" s="44">
        <f t="shared" si="23"/>
        <v>4</v>
      </c>
      <c r="Z18" s="44">
        <f t="shared" si="24"/>
        <v>78.5</v>
      </c>
      <c r="AA18" s="44">
        <f t="shared" si="25"/>
        <v>19</v>
      </c>
      <c r="AB18" s="44">
        <f t="shared" si="26"/>
        <v>470.53999999999996</v>
      </c>
      <c r="AC18" s="44">
        <f t="shared" si="27"/>
        <v>1</v>
      </c>
      <c r="AD18" s="44">
        <f t="shared" si="28"/>
        <v>29.75999999999999</v>
      </c>
      <c r="AE18" s="44">
        <f t="shared" si="29"/>
        <v>0</v>
      </c>
      <c r="AF18" s="44">
        <f t="shared" si="30"/>
        <v>0</v>
      </c>
      <c r="AG18" s="44">
        <f t="shared" si="31"/>
        <v>0</v>
      </c>
      <c r="AH18" s="44">
        <f t="shared" si="32"/>
        <v>0</v>
      </c>
      <c r="AI18" s="44">
        <f t="shared" si="33"/>
        <v>36</v>
      </c>
      <c r="AJ18" s="44">
        <f t="shared" si="34"/>
        <v>692.5799999999999</v>
      </c>
      <c r="AK18" s="44">
        <f t="shared" si="35"/>
        <v>51</v>
      </c>
      <c r="AL18" s="44">
        <f t="shared" si="36"/>
        <v>655.0299999999997</v>
      </c>
      <c r="AM18" s="44">
        <f t="shared" si="37"/>
        <v>2</v>
      </c>
      <c r="AN18" s="44">
        <f t="shared" si="38"/>
        <v>11.900000000000006</v>
      </c>
      <c r="AO18" s="44">
        <f t="shared" si="39"/>
        <v>3</v>
      </c>
      <c r="AP18" s="44">
        <f t="shared" si="40"/>
        <v>260</v>
      </c>
      <c r="AQ18" s="44">
        <f t="shared" si="41"/>
        <v>2</v>
      </c>
      <c r="AR18" s="44">
        <f t="shared" si="42"/>
        <v>151.30000000000007</v>
      </c>
      <c r="AT18" s="233" t="s">
        <v>78</v>
      </c>
      <c r="AU18" s="259">
        <v>2844</v>
      </c>
      <c r="AV18" s="260">
        <v>71699.72</v>
      </c>
      <c r="AW18" s="259">
        <v>1245</v>
      </c>
      <c r="AX18" s="260">
        <v>34518.95</v>
      </c>
      <c r="AY18" s="261">
        <v>9</v>
      </c>
      <c r="AZ18" s="261">
        <v>270</v>
      </c>
      <c r="BA18" s="261">
        <v>0</v>
      </c>
      <c r="BB18" s="261">
        <v>0</v>
      </c>
      <c r="BC18" s="261">
        <v>46</v>
      </c>
      <c r="BD18" s="261">
        <v>951.13</v>
      </c>
      <c r="BE18" s="261">
        <v>437</v>
      </c>
      <c r="BF18" s="260">
        <v>8667.95</v>
      </c>
      <c r="BG18" s="261">
        <v>57</v>
      </c>
      <c r="BH18" s="260">
        <v>1207.7</v>
      </c>
      <c r="BI18" s="261">
        <v>5</v>
      </c>
      <c r="BJ18" s="261">
        <v>57.16</v>
      </c>
      <c r="BK18" s="261">
        <v>1</v>
      </c>
      <c r="BL18" s="261">
        <v>27.5</v>
      </c>
      <c r="BM18" s="261">
        <v>25</v>
      </c>
      <c r="BN18" s="261">
        <v>406.9</v>
      </c>
      <c r="BO18" s="261">
        <v>144</v>
      </c>
      <c r="BP18" s="260">
        <v>2067.61</v>
      </c>
      <c r="BQ18" s="261">
        <v>60</v>
      </c>
      <c r="BR18" s="260">
        <v>1562.2</v>
      </c>
      <c r="BS18" s="261">
        <v>250</v>
      </c>
      <c r="BT18" s="260">
        <v>6357.47</v>
      </c>
      <c r="BU18" s="261">
        <v>7</v>
      </c>
      <c r="BV18" s="261">
        <v>458.46</v>
      </c>
      <c r="BW18" s="261">
        <v>3</v>
      </c>
      <c r="BX18" s="261">
        <v>52.5</v>
      </c>
      <c r="BY18" s="261">
        <v>0</v>
      </c>
      <c r="BZ18" s="261">
        <v>0</v>
      </c>
      <c r="CA18" s="261">
        <v>163</v>
      </c>
      <c r="CB18" s="260">
        <v>5341.13</v>
      </c>
      <c r="CC18" s="261">
        <v>298</v>
      </c>
      <c r="CD18" s="260">
        <v>5099.5</v>
      </c>
      <c r="CE18" s="261">
        <v>17</v>
      </c>
      <c r="CF18" s="261">
        <v>237.12</v>
      </c>
      <c r="CG18" s="261">
        <v>52</v>
      </c>
      <c r="CH18" s="260">
        <v>3644.97</v>
      </c>
      <c r="CI18" s="261">
        <v>25</v>
      </c>
      <c r="CJ18" s="261">
        <v>771.47</v>
      </c>
      <c r="CL18" s="234" t="s">
        <v>78</v>
      </c>
      <c r="CM18" s="235">
        <v>2482</v>
      </c>
      <c r="CN18" s="236">
        <v>64508.72</v>
      </c>
      <c r="CO18" s="235">
        <v>1122</v>
      </c>
      <c r="CP18" s="236">
        <v>31328.26</v>
      </c>
      <c r="CQ18" s="237">
        <v>9</v>
      </c>
      <c r="CR18" s="237">
        <v>270</v>
      </c>
      <c r="CS18" s="237">
        <v>0</v>
      </c>
      <c r="CT18" s="237">
        <v>0</v>
      </c>
      <c r="CU18" s="237">
        <v>35</v>
      </c>
      <c r="CV18" s="237">
        <v>759.49</v>
      </c>
      <c r="CW18" s="237">
        <v>372</v>
      </c>
      <c r="CX18" s="236">
        <v>7475.42</v>
      </c>
      <c r="CY18" s="237">
        <v>50</v>
      </c>
      <c r="CZ18" s="237">
        <v>1112.4</v>
      </c>
      <c r="DA18" s="237">
        <v>5</v>
      </c>
      <c r="DB18" s="237">
        <v>57.16</v>
      </c>
      <c r="DC18" s="237">
        <v>1</v>
      </c>
      <c r="DD18" s="237">
        <v>27.5</v>
      </c>
      <c r="DE18" s="237">
        <v>13</v>
      </c>
      <c r="DF18" s="237">
        <v>290.4</v>
      </c>
      <c r="DG18" s="237">
        <v>118</v>
      </c>
      <c r="DH18" s="236">
        <v>2012.91</v>
      </c>
      <c r="DI18" s="237">
        <v>56</v>
      </c>
      <c r="DJ18" s="237">
        <v>1483.7</v>
      </c>
      <c r="DK18" s="237">
        <v>231</v>
      </c>
      <c r="DL18" s="236">
        <v>5886.93</v>
      </c>
      <c r="DM18" s="237">
        <v>6</v>
      </c>
      <c r="DN18" s="237">
        <v>428.7</v>
      </c>
      <c r="DO18" s="237">
        <v>3</v>
      </c>
      <c r="DP18" s="237">
        <v>52.5</v>
      </c>
      <c r="DQ18" s="237">
        <v>0</v>
      </c>
      <c r="DR18" s="237">
        <v>0</v>
      </c>
      <c r="DS18" s="237">
        <v>127</v>
      </c>
      <c r="DT18" s="236">
        <v>4648.55</v>
      </c>
      <c r="DU18" s="237">
        <v>247</v>
      </c>
      <c r="DV18" s="236">
        <v>4444.47</v>
      </c>
      <c r="DW18" s="237">
        <v>15</v>
      </c>
      <c r="DX18" s="237">
        <v>225.22</v>
      </c>
      <c r="DY18" s="237">
        <v>49</v>
      </c>
      <c r="DZ18" s="236">
        <v>3384.97</v>
      </c>
      <c r="EA18" s="237">
        <v>23</v>
      </c>
      <c r="EB18" s="236">
        <v>620.17</v>
      </c>
    </row>
    <row r="19" spans="1:132" s="42" customFormat="1" ht="23.25" customHeight="1">
      <c r="A19" s="38">
        <v>13</v>
      </c>
      <c r="B19" s="238" t="s">
        <v>79</v>
      </c>
      <c r="C19" s="44">
        <f t="shared" si="1"/>
        <v>516</v>
      </c>
      <c r="D19" s="44">
        <f t="shared" si="2"/>
        <v>5291.5700000000015</v>
      </c>
      <c r="E19" s="44">
        <f t="shared" si="3"/>
        <v>27</v>
      </c>
      <c r="F19" s="44">
        <f t="shared" si="4"/>
        <v>601.2399999999998</v>
      </c>
      <c r="G19" s="44">
        <f t="shared" si="5"/>
        <v>0</v>
      </c>
      <c r="H19" s="44">
        <f t="shared" si="6"/>
        <v>0</v>
      </c>
      <c r="I19" s="44">
        <f t="shared" si="7"/>
        <v>0</v>
      </c>
      <c r="J19" s="44">
        <f t="shared" si="8"/>
        <v>0</v>
      </c>
      <c r="K19" s="44">
        <f t="shared" si="9"/>
        <v>3</v>
      </c>
      <c r="L19" s="44">
        <f t="shared" si="10"/>
        <v>42.829999999999984</v>
      </c>
      <c r="M19" s="44">
        <f t="shared" si="11"/>
        <v>157</v>
      </c>
      <c r="N19" s="44">
        <f t="shared" si="12"/>
        <v>1549.380000000001</v>
      </c>
      <c r="O19" s="44">
        <f t="shared" si="13"/>
        <v>1</v>
      </c>
      <c r="P19" s="44">
        <f t="shared" si="14"/>
        <v>29.99000000000001</v>
      </c>
      <c r="Q19" s="44">
        <f t="shared" si="15"/>
        <v>4</v>
      </c>
      <c r="R19" s="44">
        <f t="shared" si="16"/>
        <v>30.149999999999977</v>
      </c>
      <c r="S19" s="44">
        <f t="shared" si="17"/>
        <v>0</v>
      </c>
      <c r="T19" s="44">
        <f t="shared" si="18"/>
        <v>0</v>
      </c>
      <c r="U19" s="44">
        <f t="shared" si="19"/>
        <v>2</v>
      </c>
      <c r="V19" s="44">
        <f t="shared" si="20"/>
        <v>41.52999999999997</v>
      </c>
      <c r="W19" s="44">
        <f t="shared" si="21"/>
        <v>3</v>
      </c>
      <c r="X19" s="44">
        <f t="shared" si="22"/>
        <v>36.700000000000045</v>
      </c>
      <c r="Y19" s="44">
        <f t="shared" si="23"/>
        <v>27</v>
      </c>
      <c r="Z19" s="44">
        <f t="shared" si="24"/>
        <v>220.6300000000001</v>
      </c>
      <c r="AA19" s="44">
        <f t="shared" si="25"/>
        <v>47</v>
      </c>
      <c r="AB19" s="44">
        <f t="shared" si="26"/>
        <v>911.1900000000005</v>
      </c>
      <c r="AC19" s="44">
        <f t="shared" si="27"/>
        <v>1</v>
      </c>
      <c r="AD19" s="44">
        <f t="shared" si="28"/>
        <v>18</v>
      </c>
      <c r="AE19" s="44">
        <f t="shared" si="29"/>
        <v>2</v>
      </c>
      <c r="AF19" s="44">
        <f t="shared" si="30"/>
        <v>1.4000000000000057</v>
      </c>
      <c r="AG19" s="44">
        <f t="shared" si="31"/>
        <v>1</v>
      </c>
      <c r="AH19" s="44">
        <f t="shared" si="32"/>
        <v>29.5</v>
      </c>
      <c r="AI19" s="44">
        <f t="shared" si="33"/>
        <v>126</v>
      </c>
      <c r="AJ19" s="44">
        <f t="shared" si="34"/>
        <v>604.7600000000002</v>
      </c>
      <c r="AK19" s="44">
        <f t="shared" si="35"/>
        <v>88</v>
      </c>
      <c r="AL19" s="44">
        <f t="shared" si="36"/>
        <v>978.8600000000006</v>
      </c>
      <c r="AM19" s="44">
        <f t="shared" si="37"/>
        <v>4</v>
      </c>
      <c r="AN19" s="44">
        <f t="shared" si="38"/>
        <v>30.99000000000001</v>
      </c>
      <c r="AO19" s="44">
        <f t="shared" si="39"/>
        <v>1</v>
      </c>
      <c r="AP19" s="44">
        <f t="shared" si="40"/>
        <v>6</v>
      </c>
      <c r="AQ19" s="44">
        <f t="shared" si="41"/>
        <v>22</v>
      </c>
      <c r="AR19" s="44">
        <f t="shared" si="42"/>
        <v>158.41999999999962</v>
      </c>
      <c r="AT19" s="233" t="s">
        <v>79</v>
      </c>
      <c r="AU19" s="259">
        <v>6362</v>
      </c>
      <c r="AV19" s="260">
        <v>77437.9</v>
      </c>
      <c r="AW19" s="261">
        <v>426</v>
      </c>
      <c r="AX19" s="260">
        <v>7490.42</v>
      </c>
      <c r="AY19" s="261">
        <v>4</v>
      </c>
      <c r="AZ19" s="261">
        <v>60.84</v>
      </c>
      <c r="BA19" s="261">
        <v>0</v>
      </c>
      <c r="BB19" s="261">
        <v>0</v>
      </c>
      <c r="BC19" s="261">
        <v>65</v>
      </c>
      <c r="BD19" s="261">
        <v>505.39</v>
      </c>
      <c r="BE19" s="259">
        <v>1263</v>
      </c>
      <c r="BF19" s="260">
        <v>14241.01</v>
      </c>
      <c r="BG19" s="261">
        <v>23</v>
      </c>
      <c r="BH19" s="261">
        <v>427.56</v>
      </c>
      <c r="BI19" s="261">
        <v>29</v>
      </c>
      <c r="BJ19" s="261">
        <v>396.13</v>
      </c>
      <c r="BK19" s="261">
        <v>2</v>
      </c>
      <c r="BL19" s="261">
        <v>37.84</v>
      </c>
      <c r="BM19" s="261">
        <v>22</v>
      </c>
      <c r="BN19" s="261">
        <v>533.01</v>
      </c>
      <c r="BO19" s="261">
        <v>207</v>
      </c>
      <c r="BP19" s="260">
        <v>1375.56</v>
      </c>
      <c r="BQ19" s="261">
        <v>182</v>
      </c>
      <c r="BR19" s="260">
        <v>2988.28</v>
      </c>
      <c r="BS19" s="261">
        <v>660</v>
      </c>
      <c r="BT19" s="260">
        <v>11644.43</v>
      </c>
      <c r="BU19" s="261">
        <v>81</v>
      </c>
      <c r="BV19" s="261">
        <v>845.94</v>
      </c>
      <c r="BW19" s="261">
        <v>50</v>
      </c>
      <c r="BX19" s="261">
        <v>173.49</v>
      </c>
      <c r="BY19" s="261">
        <v>7</v>
      </c>
      <c r="BZ19" s="261">
        <v>142</v>
      </c>
      <c r="CA19" s="259">
        <v>1670</v>
      </c>
      <c r="CB19" s="260">
        <v>11460.7</v>
      </c>
      <c r="CC19" s="259">
        <v>1172</v>
      </c>
      <c r="CD19" s="260">
        <v>14519.7</v>
      </c>
      <c r="CE19" s="261">
        <v>126</v>
      </c>
      <c r="CF19" s="260">
        <v>1339.98</v>
      </c>
      <c r="CG19" s="261">
        <v>83</v>
      </c>
      <c r="CH19" s="260">
        <v>6322.41</v>
      </c>
      <c r="CI19" s="261">
        <v>290</v>
      </c>
      <c r="CJ19" s="260">
        <v>2933.22</v>
      </c>
      <c r="CL19" s="234" t="s">
        <v>79</v>
      </c>
      <c r="CM19" s="235">
        <v>5846</v>
      </c>
      <c r="CN19" s="236">
        <v>72146.34</v>
      </c>
      <c r="CO19" s="237">
        <v>399</v>
      </c>
      <c r="CP19" s="236">
        <v>6889.18</v>
      </c>
      <c r="CQ19" s="237">
        <v>4</v>
      </c>
      <c r="CR19" s="237">
        <v>60.84</v>
      </c>
      <c r="CS19" s="237">
        <v>0</v>
      </c>
      <c r="CT19" s="237">
        <v>0</v>
      </c>
      <c r="CU19" s="237">
        <v>62</v>
      </c>
      <c r="CV19" s="237">
        <v>462.56</v>
      </c>
      <c r="CW19" s="237">
        <v>1106</v>
      </c>
      <c r="CX19" s="236">
        <v>12691.63</v>
      </c>
      <c r="CY19" s="237">
        <v>22</v>
      </c>
      <c r="CZ19" s="237">
        <v>397.57</v>
      </c>
      <c r="DA19" s="237">
        <v>25</v>
      </c>
      <c r="DB19" s="237">
        <v>365.98</v>
      </c>
      <c r="DC19" s="237">
        <v>2</v>
      </c>
      <c r="DD19" s="237">
        <v>37.84</v>
      </c>
      <c r="DE19" s="237">
        <v>20</v>
      </c>
      <c r="DF19" s="236">
        <v>491.48</v>
      </c>
      <c r="DG19" s="237">
        <v>204</v>
      </c>
      <c r="DH19" s="236">
        <v>1338.86</v>
      </c>
      <c r="DI19" s="237">
        <v>155</v>
      </c>
      <c r="DJ19" s="236">
        <v>2767.65</v>
      </c>
      <c r="DK19" s="235">
        <v>613</v>
      </c>
      <c r="DL19" s="236">
        <v>10733.24</v>
      </c>
      <c r="DM19" s="237">
        <v>80</v>
      </c>
      <c r="DN19" s="236">
        <v>827.94</v>
      </c>
      <c r="DO19" s="237">
        <v>48</v>
      </c>
      <c r="DP19" s="237">
        <v>172.09</v>
      </c>
      <c r="DQ19" s="237">
        <v>6</v>
      </c>
      <c r="DR19" s="237">
        <v>112.5</v>
      </c>
      <c r="DS19" s="237">
        <v>1544</v>
      </c>
      <c r="DT19" s="236">
        <v>10855.94</v>
      </c>
      <c r="DU19" s="235">
        <v>1084</v>
      </c>
      <c r="DV19" s="236">
        <v>13540.84</v>
      </c>
      <c r="DW19" s="237">
        <v>122</v>
      </c>
      <c r="DX19" s="236">
        <v>1308.99</v>
      </c>
      <c r="DY19" s="237">
        <v>82</v>
      </c>
      <c r="DZ19" s="236">
        <v>6316.41</v>
      </c>
      <c r="EA19" s="237">
        <v>268</v>
      </c>
      <c r="EB19" s="236">
        <v>2774.8</v>
      </c>
    </row>
    <row r="20" spans="1:132" s="42" customFormat="1" ht="23.25" customHeight="1">
      <c r="A20" s="38">
        <v>14</v>
      </c>
      <c r="B20" s="238" t="s">
        <v>80</v>
      </c>
      <c r="C20" s="44">
        <f t="shared" si="1"/>
        <v>754</v>
      </c>
      <c r="D20" s="44">
        <f t="shared" si="2"/>
        <v>9224.220000000001</v>
      </c>
      <c r="E20" s="44">
        <f t="shared" si="3"/>
        <v>55</v>
      </c>
      <c r="F20" s="44">
        <f t="shared" si="4"/>
        <v>1095.4300000000003</v>
      </c>
      <c r="G20" s="44">
        <f t="shared" si="5"/>
        <v>0</v>
      </c>
      <c r="H20" s="44">
        <f t="shared" si="6"/>
        <v>0</v>
      </c>
      <c r="I20" s="44">
        <f t="shared" si="7"/>
        <v>0</v>
      </c>
      <c r="J20" s="44">
        <f t="shared" si="8"/>
        <v>0</v>
      </c>
      <c r="K20" s="44">
        <f t="shared" si="9"/>
        <v>26</v>
      </c>
      <c r="L20" s="44">
        <f t="shared" si="10"/>
        <v>174.5</v>
      </c>
      <c r="M20" s="44">
        <f t="shared" si="11"/>
        <v>42</v>
      </c>
      <c r="N20" s="44">
        <f t="shared" si="12"/>
        <v>417.71000000000004</v>
      </c>
      <c r="O20" s="44">
        <f t="shared" si="13"/>
        <v>5</v>
      </c>
      <c r="P20" s="44">
        <f t="shared" si="14"/>
        <v>45.079999999999984</v>
      </c>
      <c r="Q20" s="44">
        <f t="shared" si="15"/>
        <v>4</v>
      </c>
      <c r="R20" s="44">
        <f t="shared" si="16"/>
        <v>43.78999999999999</v>
      </c>
      <c r="S20" s="44">
        <f t="shared" si="17"/>
        <v>0</v>
      </c>
      <c r="T20" s="44">
        <f t="shared" si="18"/>
        <v>0</v>
      </c>
      <c r="U20" s="44">
        <f t="shared" si="19"/>
        <v>2</v>
      </c>
      <c r="V20" s="44">
        <f t="shared" si="20"/>
        <v>55</v>
      </c>
      <c r="W20" s="44">
        <f t="shared" si="21"/>
        <v>133</v>
      </c>
      <c r="X20" s="44">
        <f t="shared" si="22"/>
        <v>1037</v>
      </c>
      <c r="Y20" s="44">
        <f t="shared" si="23"/>
        <v>58</v>
      </c>
      <c r="Z20" s="44">
        <f t="shared" si="24"/>
        <v>1364.5900000000001</v>
      </c>
      <c r="AA20" s="44">
        <f t="shared" si="25"/>
        <v>123</v>
      </c>
      <c r="AB20" s="44">
        <f t="shared" si="26"/>
        <v>1243.5200000000004</v>
      </c>
      <c r="AC20" s="44">
        <f t="shared" si="27"/>
        <v>0</v>
      </c>
      <c r="AD20" s="44">
        <f t="shared" si="28"/>
        <v>0</v>
      </c>
      <c r="AE20" s="44">
        <f t="shared" si="29"/>
        <v>1</v>
      </c>
      <c r="AF20" s="44">
        <f t="shared" si="30"/>
        <v>3</v>
      </c>
      <c r="AG20" s="44">
        <f t="shared" si="31"/>
        <v>0</v>
      </c>
      <c r="AH20" s="44">
        <f t="shared" si="32"/>
        <v>0</v>
      </c>
      <c r="AI20" s="44">
        <f t="shared" si="33"/>
        <v>204</v>
      </c>
      <c r="AJ20" s="44">
        <f t="shared" si="34"/>
        <v>2122.370000000001</v>
      </c>
      <c r="AK20" s="44">
        <f t="shared" si="35"/>
        <v>60</v>
      </c>
      <c r="AL20" s="44">
        <f t="shared" si="36"/>
        <v>727.96</v>
      </c>
      <c r="AM20" s="44">
        <f t="shared" si="37"/>
        <v>25</v>
      </c>
      <c r="AN20" s="44">
        <f t="shared" si="38"/>
        <v>141.37999999999988</v>
      </c>
      <c r="AO20" s="44">
        <f t="shared" si="39"/>
        <v>7</v>
      </c>
      <c r="AP20" s="44">
        <f t="shared" si="40"/>
        <v>721.5000000000009</v>
      </c>
      <c r="AQ20" s="44">
        <f t="shared" si="41"/>
        <v>9</v>
      </c>
      <c r="AR20" s="44">
        <f t="shared" si="42"/>
        <v>31.389999999999986</v>
      </c>
      <c r="AT20" s="233" t="s">
        <v>80</v>
      </c>
      <c r="AU20" s="259">
        <v>4017</v>
      </c>
      <c r="AV20" s="260">
        <v>73150.07</v>
      </c>
      <c r="AW20" s="261">
        <v>210</v>
      </c>
      <c r="AX20" s="260">
        <v>5753.76</v>
      </c>
      <c r="AY20" s="261">
        <v>0</v>
      </c>
      <c r="AZ20" s="261">
        <v>0</v>
      </c>
      <c r="BA20" s="261">
        <v>0</v>
      </c>
      <c r="BB20" s="261">
        <v>0</v>
      </c>
      <c r="BC20" s="261">
        <v>61</v>
      </c>
      <c r="BD20" s="261">
        <v>800.23</v>
      </c>
      <c r="BE20" s="261">
        <v>134</v>
      </c>
      <c r="BF20" s="260">
        <v>2084.31</v>
      </c>
      <c r="BG20" s="261">
        <v>25</v>
      </c>
      <c r="BH20" s="261">
        <v>376.02</v>
      </c>
      <c r="BI20" s="261">
        <v>15</v>
      </c>
      <c r="BJ20" s="261">
        <v>299.2</v>
      </c>
      <c r="BK20" s="261">
        <v>1</v>
      </c>
      <c r="BL20" s="261">
        <v>29.35</v>
      </c>
      <c r="BM20" s="261">
        <v>34</v>
      </c>
      <c r="BN20" s="261">
        <v>949.6</v>
      </c>
      <c r="BO20" s="261">
        <v>464</v>
      </c>
      <c r="BP20" s="260">
        <v>7899.28</v>
      </c>
      <c r="BQ20" s="261">
        <v>499</v>
      </c>
      <c r="BR20" s="260">
        <v>12479.4</v>
      </c>
      <c r="BS20" s="259">
        <v>1456</v>
      </c>
      <c r="BT20" s="260">
        <v>14445.78</v>
      </c>
      <c r="BU20" s="261">
        <v>9</v>
      </c>
      <c r="BV20" s="261">
        <v>687.44</v>
      </c>
      <c r="BW20" s="261">
        <v>5</v>
      </c>
      <c r="BX20" s="261">
        <v>50.65</v>
      </c>
      <c r="BY20" s="261">
        <v>0</v>
      </c>
      <c r="BZ20" s="261">
        <v>0</v>
      </c>
      <c r="CA20" s="261">
        <v>597</v>
      </c>
      <c r="CB20" s="260">
        <v>11197.53</v>
      </c>
      <c r="CC20" s="261">
        <v>293</v>
      </c>
      <c r="CD20" s="260">
        <v>5414.4</v>
      </c>
      <c r="CE20" s="261">
        <v>93</v>
      </c>
      <c r="CF20" s="260">
        <v>1326.33</v>
      </c>
      <c r="CG20" s="261">
        <v>86</v>
      </c>
      <c r="CH20" s="260">
        <v>8371.45</v>
      </c>
      <c r="CI20" s="261">
        <v>35</v>
      </c>
      <c r="CJ20" s="261">
        <v>985.36</v>
      </c>
      <c r="CL20" s="234" t="s">
        <v>80</v>
      </c>
      <c r="CM20" s="235">
        <v>3263</v>
      </c>
      <c r="CN20" s="236">
        <v>63925.85</v>
      </c>
      <c r="CO20" s="237">
        <v>155</v>
      </c>
      <c r="CP20" s="236">
        <v>4658.33</v>
      </c>
      <c r="CQ20" s="237">
        <v>0</v>
      </c>
      <c r="CR20" s="237">
        <v>0</v>
      </c>
      <c r="CS20" s="237">
        <v>0</v>
      </c>
      <c r="CT20" s="237">
        <v>0</v>
      </c>
      <c r="CU20" s="237">
        <v>35</v>
      </c>
      <c r="CV20" s="237">
        <v>625.73</v>
      </c>
      <c r="CW20" s="237">
        <v>92</v>
      </c>
      <c r="CX20" s="236">
        <v>1666.6</v>
      </c>
      <c r="CY20" s="237">
        <v>20</v>
      </c>
      <c r="CZ20" s="237">
        <v>330.94</v>
      </c>
      <c r="DA20" s="237">
        <v>11</v>
      </c>
      <c r="DB20" s="237">
        <v>255.41</v>
      </c>
      <c r="DC20" s="237">
        <v>1</v>
      </c>
      <c r="DD20" s="237">
        <v>29.35</v>
      </c>
      <c r="DE20" s="237">
        <v>32</v>
      </c>
      <c r="DF20" s="236">
        <v>894.6</v>
      </c>
      <c r="DG20" s="237">
        <v>331</v>
      </c>
      <c r="DH20" s="236">
        <v>6862.28</v>
      </c>
      <c r="DI20" s="237">
        <v>441</v>
      </c>
      <c r="DJ20" s="236">
        <v>11114.81</v>
      </c>
      <c r="DK20" s="235">
        <v>1333</v>
      </c>
      <c r="DL20" s="236">
        <v>13202.26</v>
      </c>
      <c r="DM20" s="237">
        <v>9</v>
      </c>
      <c r="DN20" s="237">
        <v>687.44</v>
      </c>
      <c r="DO20" s="237">
        <v>4</v>
      </c>
      <c r="DP20" s="237">
        <v>47.65</v>
      </c>
      <c r="DQ20" s="237">
        <v>0</v>
      </c>
      <c r="DR20" s="237">
        <v>0</v>
      </c>
      <c r="DS20" s="237">
        <v>393</v>
      </c>
      <c r="DT20" s="236">
        <v>9075.16</v>
      </c>
      <c r="DU20" s="237">
        <v>233</v>
      </c>
      <c r="DV20" s="236">
        <v>4686.44</v>
      </c>
      <c r="DW20" s="237">
        <v>68</v>
      </c>
      <c r="DX20" s="236">
        <v>1184.95</v>
      </c>
      <c r="DY20" s="237">
        <v>79</v>
      </c>
      <c r="DZ20" s="236">
        <v>7649.95</v>
      </c>
      <c r="EA20" s="237">
        <v>26</v>
      </c>
      <c r="EB20" s="236">
        <v>953.97</v>
      </c>
    </row>
    <row r="21" spans="1:132" s="41" customFormat="1" ht="27.75" customHeight="1">
      <c r="A21" s="39"/>
      <c r="B21" s="40" t="s">
        <v>81</v>
      </c>
      <c r="C21" s="43">
        <f>SUM(C7:C20)</f>
        <v>7851</v>
      </c>
      <c r="D21" s="43">
        <f aca="true" t="shared" si="43" ref="D21:AR21">SUM(D7:D20)</f>
        <v>120931.53000000001</v>
      </c>
      <c r="E21" s="43">
        <f t="shared" si="43"/>
        <v>929</v>
      </c>
      <c r="F21" s="43">
        <f t="shared" si="43"/>
        <v>20208.329999999994</v>
      </c>
      <c r="G21" s="43">
        <f t="shared" si="43"/>
        <v>1</v>
      </c>
      <c r="H21" s="43">
        <f t="shared" si="43"/>
        <v>30</v>
      </c>
      <c r="I21" s="43">
        <f t="shared" si="43"/>
        <v>3</v>
      </c>
      <c r="J21" s="43">
        <f t="shared" si="43"/>
        <v>90</v>
      </c>
      <c r="K21" s="43">
        <f t="shared" si="43"/>
        <v>107</v>
      </c>
      <c r="L21" s="43">
        <f t="shared" si="43"/>
        <v>1058.9200000000003</v>
      </c>
      <c r="M21" s="43">
        <f t="shared" si="43"/>
        <v>839</v>
      </c>
      <c r="N21" s="43">
        <f t="shared" si="43"/>
        <v>9880.250000000004</v>
      </c>
      <c r="O21" s="43">
        <f t="shared" si="43"/>
        <v>128</v>
      </c>
      <c r="P21" s="43">
        <f t="shared" si="43"/>
        <v>2448.9299999999994</v>
      </c>
      <c r="Q21" s="43">
        <f t="shared" si="43"/>
        <v>47</v>
      </c>
      <c r="R21" s="43">
        <f t="shared" si="43"/>
        <v>521.16</v>
      </c>
      <c r="S21" s="43">
        <f t="shared" si="43"/>
        <v>4</v>
      </c>
      <c r="T21" s="43">
        <f t="shared" si="43"/>
        <v>79.10000000000008</v>
      </c>
      <c r="U21" s="43">
        <f t="shared" si="43"/>
        <v>71</v>
      </c>
      <c r="V21" s="43">
        <f t="shared" si="43"/>
        <v>1620.96</v>
      </c>
      <c r="W21" s="43">
        <f t="shared" si="43"/>
        <v>838</v>
      </c>
      <c r="X21" s="43">
        <f t="shared" si="43"/>
        <v>9336.390000000003</v>
      </c>
      <c r="Y21" s="43">
        <f t="shared" si="43"/>
        <v>389</v>
      </c>
      <c r="Z21" s="43">
        <f t="shared" si="43"/>
        <v>9164.399999999998</v>
      </c>
      <c r="AA21" s="43">
        <f t="shared" si="43"/>
        <v>998</v>
      </c>
      <c r="AB21" s="43">
        <f t="shared" si="43"/>
        <v>21097.139999999996</v>
      </c>
      <c r="AC21" s="43">
        <f t="shared" si="43"/>
        <v>111</v>
      </c>
      <c r="AD21" s="43">
        <f t="shared" si="43"/>
        <v>1986.4299999999994</v>
      </c>
      <c r="AE21" s="43">
        <f t="shared" si="43"/>
        <v>69</v>
      </c>
      <c r="AF21" s="43">
        <f t="shared" si="43"/>
        <v>656.7900000000004</v>
      </c>
      <c r="AG21" s="43">
        <f t="shared" si="43"/>
        <v>8</v>
      </c>
      <c r="AH21" s="43">
        <f t="shared" si="43"/>
        <v>54.38000000000005</v>
      </c>
      <c r="AI21" s="43">
        <f t="shared" si="43"/>
        <v>1297</v>
      </c>
      <c r="AJ21" s="43">
        <f t="shared" si="43"/>
        <v>18974.810000000005</v>
      </c>
      <c r="AK21" s="43">
        <f t="shared" si="43"/>
        <v>1756</v>
      </c>
      <c r="AL21" s="43">
        <f t="shared" si="43"/>
        <v>14972.71</v>
      </c>
      <c r="AM21" s="43">
        <f t="shared" si="43"/>
        <v>94</v>
      </c>
      <c r="AN21" s="43">
        <f t="shared" si="43"/>
        <v>1124.01</v>
      </c>
      <c r="AO21" s="43">
        <f t="shared" si="43"/>
        <v>54</v>
      </c>
      <c r="AP21" s="43">
        <f t="shared" si="43"/>
        <v>5964.630000000002</v>
      </c>
      <c r="AQ21" s="43">
        <f t="shared" si="43"/>
        <v>108</v>
      </c>
      <c r="AR21" s="43">
        <f t="shared" si="43"/>
        <v>1662.1899999999996</v>
      </c>
      <c r="AT21" s="135" t="s">
        <v>81</v>
      </c>
      <c r="AU21" s="262">
        <v>66408</v>
      </c>
      <c r="AV21" s="263">
        <v>1133537.78</v>
      </c>
      <c r="AW21" s="262">
        <v>6614</v>
      </c>
      <c r="AX21" s="263">
        <v>153076.71</v>
      </c>
      <c r="AY21" s="264">
        <v>52</v>
      </c>
      <c r="AZ21" s="263">
        <v>1427.34</v>
      </c>
      <c r="BA21" s="264">
        <v>23</v>
      </c>
      <c r="BB21" s="263">
        <v>1235</v>
      </c>
      <c r="BC21" s="264">
        <v>684</v>
      </c>
      <c r="BD21" s="263">
        <v>8713.02</v>
      </c>
      <c r="BE21" s="262">
        <v>6030</v>
      </c>
      <c r="BF21" s="263">
        <v>71557.24</v>
      </c>
      <c r="BG21" s="262">
        <v>1079</v>
      </c>
      <c r="BH21" s="263">
        <v>22928.65</v>
      </c>
      <c r="BI21" s="264">
        <v>337</v>
      </c>
      <c r="BJ21" s="263">
        <v>6013.61</v>
      </c>
      <c r="BK21" s="264">
        <v>81</v>
      </c>
      <c r="BL21" s="263">
        <v>1141.94</v>
      </c>
      <c r="BM21" s="264">
        <v>538</v>
      </c>
      <c r="BN21" s="263">
        <v>15312.47</v>
      </c>
      <c r="BO21" s="262">
        <v>7268</v>
      </c>
      <c r="BP21" s="263">
        <v>93415.92</v>
      </c>
      <c r="BQ21" s="262">
        <v>3989</v>
      </c>
      <c r="BR21" s="263">
        <v>98527.37</v>
      </c>
      <c r="BS21" s="262">
        <v>10948</v>
      </c>
      <c r="BT21" s="263">
        <v>221405.92</v>
      </c>
      <c r="BU21" s="262">
        <v>1370</v>
      </c>
      <c r="BV21" s="263">
        <v>29194.57</v>
      </c>
      <c r="BW21" s="264">
        <v>992</v>
      </c>
      <c r="BX21" s="263">
        <v>13237.06</v>
      </c>
      <c r="BY21" s="264">
        <v>77</v>
      </c>
      <c r="BZ21" s="263">
        <v>1148.88</v>
      </c>
      <c r="CA21" s="262">
        <v>7719</v>
      </c>
      <c r="CB21" s="263">
        <v>141108.9</v>
      </c>
      <c r="CC21" s="262">
        <v>16014</v>
      </c>
      <c r="CD21" s="263">
        <v>150451.73</v>
      </c>
      <c r="CE21" s="264">
        <v>735</v>
      </c>
      <c r="CF21" s="263">
        <v>11121.38</v>
      </c>
      <c r="CG21" s="264">
        <v>705</v>
      </c>
      <c r="CH21" s="263">
        <v>70229.16</v>
      </c>
      <c r="CI21" s="262">
        <v>1153</v>
      </c>
      <c r="CJ21" s="263">
        <v>22290.98</v>
      </c>
      <c r="CL21" s="141" t="s">
        <v>81</v>
      </c>
      <c r="CM21" s="142">
        <v>58557</v>
      </c>
      <c r="CN21" s="143">
        <v>1012606.23</v>
      </c>
      <c r="CO21" s="142">
        <v>5685</v>
      </c>
      <c r="CP21" s="143">
        <v>132868.38</v>
      </c>
      <c r="CQ21" s="141">
        <v>51</v>
      </c>
      <c r="CR21" s="143">
        <v>1397.34</v>
      </c>
      <c r="CS21" s="141">
        <v>20</v>
      </c>
      <c r="CT21" s="143">
        <v>1145</v>
      </c>
      <c r="CU21" s="141">
        <v>577</v>
      </c>
      <c r="CV21" s="143">
        <v>7654.1</v>
      </c>
      <c r="CW21" s="142">
        <v>5191</v>
      </c>
      <c r="CX21" s="143">
        <v>61676.99</v>
      </c>
      <c r="CY21" s="141">
        <v>951</v>
      </c>
      <c r="CZ21" s="143">
        <v>20479.72</v>
      </c>
      <c r="DA21" s="141">
        <v>290</v>
      </c>
      <c r="DB21" s="143">
        <v>5492.45</v>
      </c>
      <c r="DC21" s="141">
        <v>77</v>
      </c>
      <c r="DD21" s="143">
        <v>1062.84</v>
      </c>
      <c r="DE21" s="141">
        <v>467</v>
      </c>
      <c r="DF21" s="143">
        <v>13691.51</v>
      </c>
      <c r="DG21" s="142">
        <v>6430</v>
      </c>
      <c r="DH21" s="143">
        <v>84079.53</v>
      </c>
      <c r="DI21" s="141">
        <v>3600</v>
      </c>
      <c r="DJ21" s="143">
        <v>89362.97</v>
      </c>
      <c r="DK21" s="142">
        <v>9950</v>
      </c>
      <c r="DL21" s="143">
        <v>200308.78</v>
      </c>
      <c r="DM21" s="142">
        <v>1259</v>
      </c>
      <c r="DN21" s="143">
        <v>27208.14</v>
      </c>
      <c r="DO21" s="141">
        <v>923</v>
      </c>
      <c r="DP21" s="143">
        <v>12580.27</v>
      </c>
      <c r="DQ21" s="141">
        <v>69</v>
      </c>
      <c r="DR21" s="143">
        <v>1094.5</v>
      </c>
      <c r="DS21" s="142">
        <v>6422</v>
      </c>
      <c r="DT21" s="143">
        <v>122134.09</v>
      </c>
      <c r="DU21" s="142">
        <v>14258</v>
      </c>
      <c r="DV21" s="143">
        <v>135479.02</v>
      </c>
      <c r="DW21" s="142">
        <v>641</v>
      </c>
      <c r="DX21" s="143">
        <v>9997.37</v>
      </c>
      <c r="DY21" s="142">
        <v>651</v>
      </c>
      <c r="DZ21" s="143">
        <v>64264.53</v>
      </c>
      <c r="EA21" s="142">
        <v>1045</v>
      </c>
      <c r="EB21" s="143">
        <v>20628.79</v>
      </c>
    </row>
    <row r="22" spans="3:44" s="42" customFormat="1" ht="15"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</row>
    <row r="23" spans="3:44" s="42" customFormat="1" ht="15.75" thickBot="1">
      <c r="C23" s="239">
        <f>+'1 кун-банк'!C36</f>
        <v>7851</v>
      </c>
      <c r="D23" s="239">
        <f>+'1 кун-банк'!D36</f>
        <v>120931.59000000001</v>
      </c>
      <c r="E23" s="239">
        <f>+'1 кун-банк'!E36</f>
        <v>929</v>
      </c>
      <c r="F23" s="239">
        <f>+'1 кун-банк'!F36</f>
        <v>20208.329999999994</v>
      </c>
      <c r="G23" s="239">
        <f>+'1 кун-банк'!G36</f>
        <v>1</v>
      </c>
      <c r="H23" s="239">
        <f>+'1 кун-банк'!H36</f>
        <v>30</v>
      </c>
      <c r="I23" s="239">
        <f>+'1 кун-банк'!I36</f>
        <v>3</v>
      </c>
      <c r="J23" s="239">
        <f>+'1 кун-банк'!J36</f>
        <v>90</v>
      </c>
      <c r="K23" s="239">
        <f>+'1 кун-банк'!K36</f>
        <v>107</v>
      </c>
      <c r="L23" s="239">
        <f>+'1 кун-банк'!L36</f>
        <v>1058.92</v>
      </c>
      <c r="M23" s="239">
        <f>+'1 кун-банк'!M36</f>
        <v>839</v>
      </c>
      <c r="N23" s="239">
        <f>+'1 кун-банк'!N36</f>
        <v>9880.269999999997</v>
      </c>
      <c r="O23" s="239">
        <f>+'1 кун-банк'!O36</f>
        <v>128</v>
      </c>
      <c r="P23" s="239">
        <f>+'1 кун-банк'!P36</f>
        <v>2448.92</v>
      </c>
      <c r="Q23" s="239">
        <f>+'1 кун-банк'!Q36</f>
        <v>47</v>
      </c>
      <c r="R23" s="239">
        <f>+'1 кун-банк'!R36</f>
        <v>521.1700000000003</v>
      </c>
      <c r="S23" s="239">
        <f>+'1 кун-банк'!S36</f>
        <v>4</v>
      </c>
      <c r="T23" s="239">
        <f>+'1 кун-банк'!T36</f>
        <v>79.10000000000002</v>
      </c>
      <c r="U23" s="239">
        <f>+'1 кун-банк'!U36</f>
        <v>71</v>
      </c>
      <c r="V23" s="239">
        <f>+'1 кун-банк'!V36</f>
        <v>1620.960000000001</v>
      </c>
      <c r="W23" s="239">
        <f>+'1 кун-банк'!W36</f>
        <v>838</v>
      </c>
      <c r="X23" s="239">
        <f>+'1 кун-банк'!X36</f>
        <v>9336.429999999998</v>
      </c>
      <c r="Y23" s="239">
        <f>+'1 кун-банк'!Y36</f>
        <v>389</v>
      </c>
      <c r="Z23" s="239">
        <f>+'1 кун-банк'!Z36</f>
        <v>9164.41</v>
      </c>
      <c r="AA23" s="239">
        <f>+'1 кун-банк'!AA36</f>
        <v>998</v>
      </c>
      <c r="AB23" s="239">
        <f>+'1 кун-банк'!AB36</f>
        <v>21097.09000000001</v>
      </c>
      <c r="AC23" s="239">
        <f>+'1 кун-банк'!AC36</f>
        <v>111</v>
      </c>
      <c r="AD23" s="239">
        <f>+'1 кун-банк'!AD36</f>
        <v>1986.4400000000007</v>
      </c>
      <c r="AE23" s="239">
        <f>+'1 кун-банк'!AE36</f>
        <v>69</v>
      </c>
      <c r="AF23" s="239">
        <f>+'1 кун-банк'!AF36</f>
        <v>656.7900000000006</v>
      </c>
      <c r="AG23" s="239">
        <f>+'1 кун-банк'!AG36</f>
        <v>8</v>
      </c>
      <c r="AH23" s="239">
        <f>+'1 кун-банк'!AH36</f>
        <v>54.38000000000001</v>
      </c>
      <c r="AI23" s="239">
        <f>+'1 кун-банк'!AI36</f>
        <v>1297</v>
      </c>
      <c r="AJ23" s="239">
        <f>+'1 кун-банк'!AJ36</f>
        <v>18974.82999999999</v>
      </c>
      <c r="AK23" s="239">
        <f>+'1 кун-банк'!AK36</f>
        <v>1756</v>
      </c>
      <c r="AL23" s="239">
        <f>+'1 кун-банк'!AL36</f>
        <v>14972.730000000005</v>
      </c>
      <c r="AM23" s="239">
        <f>+'1 кун-банк'!AM36</f>
        <v>94</v>
      </c>
      <c r="AN23" s="239">
        <f>+'1 кун-банк'!AN36</f>
        <v>1124.0000000000002</v>
      </c>
      <c r="AO23" s="239">
        <f>+'1 кун-банк'!AO36</f>
        <v>54</v>
      </c>
      <c r="AP23" s="239">
        <f>+'1 кун-банк'!AP36</f>
        <v>5964.63</v>
      </c>
      <c r="AQ23" s="239">
        <f>+'1 кун-банк'!AQ36</f>
        <v>108</v>
      </c>
      <c r="AR23" s="239">
        <f>+'1 кун-банк'!AR36</f>
        <v>1662.189999999999</v>
      </c>
    </row>
    <row r="24" spans="2:44" s="42" customFormat="1" ht="15.75" thickBot="1">
      <c r="B24" s="240">
        <f>SUM(C24:AR24)</f>
        <v>-0.11999999999795818</v>
      </c>
      <c r="C24" s="239">
        <f>+C21-C23</f>
        <v>0</v>
      </c>
      <c r="D24" s="239">
        <f aca="true" t="shared" si="44" ref="D24:AR24">+D21-D23</f>
        <v>-0.059999999997671694</v>
      </c>
      <c r="E24" s="239">
        <f t="shared" si="44"/>
        <v>0</v>
      </c>
      <c r="F24" s="239">
        <f t="shared" si="44"/>
        <v>0</v>
      </c>
      <c r="G24" s="239">
        <f t="shared" si="44"/>
        <v>0</v>
      </c>
      <c r="H24" s="239">
        <f t="shared" si="44"/>
        <v>0</v>
      </c>
      <c r="I24" s="239">
        <f t="shared" si="44"/>
        <v>0</v>
      </c>
      <c r="J24" s="239">
        <f t="shared" si="44"/>
        <v>0</v>
      </c>
      <c r="K24" s="239">
        <f t="shared" si="44"/>
        <v>0</v>
      </c>
      <c r="L24" s="239">
        <f t="shared" si="44"/>
        <v>0</v>
      </c>
      <c r="M24" s="239">
        <f t="shared" si="44"/>
        <v>0</v>
      </c>
      <c r="N24" s="239">
        <f t="shared" si="44"/>
        <v>-0.0199999999931606</v>
      </c>
      <c r="O24" s="239">
        <f t="shared" si="44"/>
        <v>0</v>
      </c>
      <c r="P24" s="239">
        <f t="shared" si="44"/>
        <v>0.009999999999308784</v>
      </c>
      <c r="Q24" s="239">
        <f t="shared" si="44"/>
        <v>0</v>
      </c>
      <c r="R24" s="239">
        <f t="shared" si="44"/>
        <v>-0.010000000000331966</v>
      </c>
      <c r="S24" s="239">
        <f t="shared" si="44"/>
        <v>0</v>
      </c>
      <c r="T24" s="239">
        <f t="shared" si="44"/>
        <v>0</v>
      </c>
      <c r="U24" s="239">
        <f t="shared" si="44"/>
        <v>0</v>
      </c>
      <c r="V24" s="239">
        <f t="shared" si="44"/>
        <v>0</v>
      </c>
      <c r="W24" s="239">
        <f t="shared" si="44"/>
        <v>0</v>
      </c>
      <c r="X24" s="239">
        <f t="shared" si="44"/>
        <v>-0.03999999999541615</v>
      </c>
      <c r="Y24" s="239">
        <f t="shared" si="44"/>
        <v>0</v>
      </c>
      <c r="Z24" s="239">
        <f t="shared" si="44"/>
        <v>-0.010000000002037268</v>
      </c>
      <c r="AA24" s="239">
        <f t="shared" si="44"/>
        <v>0</v>
      </c>
      <c r="AB24" s="239">
        <f t="shared" si="44"/>
        <v>0.04999999998472049</v>
      </c>
      <c r="AC24" s="239">
        <f t="shared" si="44"/>
        <v>0</v>
      </c>
      <c r="AD24" s="239">
        <f t="shared" si="44"/>
        <v>-0.010000000001355147</v>
      </c>
      <c r="AE24" s="239">
        <f t="shared" si="44"/>
        <v>0</v>
      </c>
      <c r="AF24" s="239">
        <f t="shared" si="44"/>
        <v>0</v>
      </c>
      <c r="AG24" s="239">
        <f t="shared" si="44"/>
        <v>0</v>
      </c>
      <c r="AH24" s="239">
        <f t="shared" si="44"/>
        <v>0</v>
      </c>
      <c r="AI24" s="239">
        <f t="shared" si="44"/>
        <v>0</v>
      </c>
      <c r="AJ24" s="239">
        <f t="shared" si="44"/>
        <v>-0.019999999985884642</v>
      </c>
      <c r="AK24" s="239">
        <f t="shared" si="44"/>
        <v>0</v>
      </c>
      <c r="AL24" s="239">
        <f t="shared" si="44"/>
        <v>-0.020000000005893526</v>
      </c>
      <c r="AM24" s="239">
        <f t="shared" si="44"/>
        <v>0</v>
      </c>
      <c r="AN24" s="239">
        <f t="shared" si="44"/>
        <v>0.009999999999763531</v>
      </c>
      <c r="AO24" s="239">
        <f t="shared" si="44"/>
        <v>0</v>
      </c>
      <c r="AP24" s="239">
        <f t="shared" si="44"/>
        <v>0</v>
      </c>
      <c r="AQ24" s="239">
        <f t="shared" si="44"/>
        <v>0</v>
      </c>
      <c r="AR24" s="239">
        <f t="shared" si="44"/>
        <v>0</v>
      </c>
    </row>
  </sheetData>
  <sheetProtection/>
  <mergeCells count="74">
    <mergeCell ref="CG4:CH5"/>
    <mergeCell ref="BY5:BZ5"/>
    <mergeCell ref="BM5:BN5"/>
    <mergeCell ref="BA5:BB5"/>
    <mergeCell ref="BC5:BD5"/>
    <mergeCell ref="AC5:AD5"/>
    <mergeCell ref="AE5:AF5"/>
    <mergeCell ref="AO4:AP5"/>
    <mergeCell ref="AQ4:AR5"/>
    <mergeCell ref="E4:AH4"/>
    <mergeCell ref="G5:H5"/>
    <mergeCell ref="I5:J5"/>
    <mergeCell ref="AG5:AH5"/>
    <mergeCell ref="U5:V5"/>
    <mergeCell ref="W5:X5"/>
    <mergeCell ref="Y5:Z5"/>
    <mergeCell ref="AA5:AB5"/>
    <mergeCell ref="S5:T5"/>
    <mergeCell ref="AI4:AJ5"/>
    <mergeCell ref="A3:A6"/>
    <mergeCell ref="B3:B6"/>
    <mergeCell ref="AK4:AL5"/>
    <mergeCell ref="AM4:AN5"/>
    <mergeCell ref="K5:L5"/>
    <mergeCell ref="M5:N5"/>
    <mergeCell ref="O5:P5"/>
    <mergeCell ref="Q5:R5"/>
    <mergeCell ref="E5:F5"/>
    <mergeCell ref="DM5:DN5"/>
    <mergeCell ref="DO5:DP5"/>
    <mergeCell ref="A1:AR1"/>
    <mergeCell ref="BO5:BP5"/>
    <mergeCell ref="BQ5:BR5"/>
    <mergeCell ref="BS5:BT5"/>
    <mergeCell ref="BU5:BV5"/>
    <mergeCell ref="BW5:BX5"/>
    <mergeCell ref="C3:D5"/>
    <mergeCell ref="E3:AR3"/>
    <mergeCell ref="CQ5:CR5"/>
    <mergeCell ref="CS5:CT5"/>
    <mergeCell ref="CU5:CV5"/>
    <mergeCell ref="CW5:CX5"/>
    <mergeCell ref="DI5:DJ5"/>
    <mergeCell ref="DK5:DL5"/>
    <mergeCell ref="CL3:CL6"/>
    <mergeCell ref="CM3:CN5"/>
    <mergeCell ref="CO3:EB3"/>
    <mergeCell ref="CO4:DR4"/>
    <mergeCell ref="DS4:DT5"/>
    <mergeCell ref="DU4:DV5"/>
    <mergeCell ref="DW4:DX5"/>
    <mergeCell ref="DY4:DZ5"/>
    <mergeCell ref="EA4:EB5"/>
    <mergeCell ref="CO5:CP5"/>
    <mergeCell ref="BE5:BF5"/>
    <mergeCell ref="BG5:BH5"/>
    <mergeCell ref="BI5:BJ5"/>
    <mergeCell ref="BK5:BL5"/>
    <mergeCell ref="AT3:AT6"/>
    <mergeCell ref="AU3:AV5"/>
    <mergeCell ref="AW3:CJ3"/>
    <mergeCell ref="AW4:BZ4"/>
    <mergeCell ref="CA4:CB5"/>
    <mergeCell ref="CC4:CD5"/>
    <mergeCell ref="CE4:CF5"/>
    <mergeCell ref="CI4:CJ5"/>
    <mergeCell ref="AW5:AX5"/>
    <mergeCell ref="AY5:AZ5"/>
    <mergeCell ref="DQ5:DR5"/>
    <mergeCell ref="CY5:CZ5"/>
    <mergeCell ref="DA5:DB5"/>
    <mergeCell ref="DC5:DD5"/>
    <mergeCell ref="DE5:DF5"/>
    <mergeCell ref="DG5:D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B36"/>
  <sheetViews>
    <sheetView zoomScale="90" zoomScaleNormal="9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37" sqref="C37"/>
    </sheetView>
  </sheetViews>
  <sheetFormatPr defaultColWidth="9.140625" defaultRowHeight="15"/>
  <cols>
    <col min="1" max="1" width="6.00390625" style="0" customWidth="1"/>
    <col min="2" max="2" width="37.28125" style="0" customWidth="1"/>
    <col min="4" max="4" width="14.140625" style="0" customWidth="1"/>
    <col min="37" max="37" width="12.7109375" style="0" customWidth="1"/>
    <col min="46" max="46" width="14.8515625" style="0" customWidth="1"/>
    <col min="48" max="48" width="12.8515625" style="0" customWidth="1"/>
    <col min="50" max="50" width="13.28125" style="0" customWidth="1"/>
    <col min="58" max="58" width="10.57421875" style="0" customWidth="1"/>
    <col min="68" max="68" width="11.8515625" style="0" customWidth="1"/>
    <col min="70" max="70" width="10.28125" style="0" customWidth="1"/>
    <col min="72" max="72" width="13.28125" style="0" customWidth="1"/>
    <col min="80" max="80" width="11.7109375" style="0" customWidth="1"/>
    <col min="82" max="82" width="13.140625" style="0" customWidth="1"/>
    <col min="84" max="84" width="12.421875" style="0" customWidth="1"/>
    <col min="86" max="86" width="11.140625" style="0" customWidth="1"/>
    <col min="90" max="90" width="12.28125" style="0" customWidth="1"/>
    <col min="92" max="92" width="14.421875" style="0" customWidth="1"/>
    <col min="102" max="102" width="11.140625" style="0" customWidth="1"/>
    <col min="114" max="114" width="12.421875" style="0" customWidth="1"/>
    <col min="116" max="116" width="15.28125" style="0" customWidth="1"/>
    <col min="124" max="124" width="11.00390625" style="0" customWidth="1"/>
    <col min="126" max="126" width="10.8515625" style="0" customWidth="1"/>
    <col min="128" max="128" width="10.421875" style="0" customWidth="1"/>
    <col min="130" max="130" width="11.57421875" style="0" customWidth="1"/>
  </cols>
  <sheetData>
    <row r="1" spans="1:44" ht="18.75">
      <c r="A1" s="433" t="s">
        <v>56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</row>
    <row r="2" spans="1:44" ht="15" customHeight="1">
      <c r="A2" s="102"/>
      <c r="B2" s="102"/>
      <c r="C2" s="151"/>
      <c r="D2" s="152"/>
      <c r="E2" s="151"/>
      <c r="F2" s="15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132" ht="15.75">
      <c r="A3" s="470" t="s">
        <v>57</v>
      </c>
      <c r="B3" s="470" t="s">
        <v>82</v>
      </c>
      <c r="C3" s="473" t="s">
        <v>0</v>
      </c>
      <c r="D3" s="474"/>
      <c r="E3" s="479" t="s">
        <v>59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1"/>
      <c r="AT3" s="465" t="s">
        <v>82</v>
      </c>
      <c r="AU3" s="458" t="s">
        <v>0</v>
      </c>
      <c r="AV3" s="459"/>
      <c r="AW3" s="462" t="s">
        <v>59</v>
      </c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4"/>
      <c r="CD3" s="464"/>
      <c r="CE3" s="464"/>
      <c r="CF3" s="464"/>
      <c r="CG3" s="464"/>
      <c r="CH3" s="464"/>
      <c r="CI3" s="464"/>
      <c r="CJ3" s="463"/>
      <c r="CL3" s="448" t="s">
        <v>82</v>
      </c>
      <c r="CM3" s="451" t="s">
        <v>0</v>
      </c>
      <c r="CN3" s="452"/>
      <c r="CO3" s="446" t="s">
        <v>59</v>
      </c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57"/>
      <c r="DT3" s="457"/>
      <c r="DU3" s="457"/>
      <c r="DV3" s="457"/>
      <c r="DW3" s="457"/>
      <c r="DX3" s="457"/>
      <c r="DY3" s="457"/>
      <c r="DZ3" s="457"/>
      <c r="EA3" s="457"/>
      <c r="EB3" s="447"/>
    </row>
    <row r="4" spans="1:132" ht="15.75">
      <c r="A4" s="471"/>
      <c r="B4" s="471"/>
      <c r="C4" s="475"/>
      <c r="D4" s="476"/>
      <c r="E4" s="479" t="s">
        <v>60</v>
      </c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1"/>
      <c r="AI4" s="473" t="s">
        <v>1</v>
      </c>
      <c r="AJ4" s="474"/>
      <c r="AK4" s="473" t="s">
        <v>2</v>
      </c>
      <c r="AL4" s="474"/>
      <c r="AM4" s="473" t="s">
        <v>3</v>
      </c>
      <c r="AN4" s="474"/>
      <c r="AO4" s="473" t="s">
        <v>4</v>
      </c>
      <c r="AP4" s="474"/>
      <c r="AQ4" s="473" t="s">
        <v>5</v>
      </c>
      <c r="AR4" s="474"/>
      <c r="AT4" s="466"/>
      <c r="AU4" s="468"/>
      <c r="AV4" s="469"/>
      <c r="AW4" s="462" t="s">
        <v>60</v>
      </c>
      <c r="AX4" s="464"/>
      <c r="AY4" s="464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64"/>
      <c r="BN4" s="464"/>
      <c r="BO4" s="464"/>
      <c r="BP4" s="464"/>
      <c r="BQ4" s="464"/>
      <c r="BR4" s="464"/>
      <c r="BS4" s="464"/>
      <c r="BT4" s="464"/>
      <c r="BU4" s="464"/>
      <c r="BV4" s="464"/>
      <c r="BW4" s="464"/>
      <c r="BX4" s="464"/>
      <c r="BY4" s="464"/>
      <c r="BZ4" s="463"/>
      <c r="CA4" s="458" t="s">
        <v>1</v>
      </c>
      <c r="CB4" s="459"/>
      <c r="CC4" s="458" t="s">
        <v>2</v>
      </c>
      <c r="CD4" s="459"/>
      <c r="CE4" s="458" t="s">
        <v>3</v>
      </c>
      <c r="CF4" s="459"/>
      <c r="CG4" s="458" t="s">
        <v>4</v>
      </c>
      <c r="CH4" s="459"/>
      <c r="CI4" s="458" t="s">
        <v>5</v>
      </c>
      <c r="CJ4" s="459"/>
      <c r="CL4" s="449"/>
      <c r="CM4" s="453"/>
      <c r="CN4" s="454"/>
      <c r="CO4" s="446" t="s">
        <v>60</v>
      </c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47"/>
      <c r="DS4" s="451" t="s">
        <v>1</v>
      </c>
      <c r="DT4" s="452"/>
      <c r="DU4" s="451" t="s">
        <v>2</v>
      </c>
      <c r="DV4" s="452"/>
      <c r="DW4" s="451" t="s">
        <v>3</v>
      </c>
      <c r="DX4" s="452"/>
      <c r="DY4" s="451" t="s">
        <v>4</v>
      </c>
      <c r="DZ4" s="452"/>
      <c r="EA4" s="451" t="s">
        <v>5</v>
      </c>
      <c r="EB4" s="452"/>
    </row>
    <row r="5" spans="1:132" ht="15.75">
      <c r="A5" s="471"/>
      <c r="B5" s="471"/>
      <c r="C5" s="477"/>
      <c r="D5" s="478"/>
      <c r="E5" s="479" t="s">
        <v>6</v>
      </c>
      <c r="F5" s="481"/>
      <c r="G5" s="479" t="s">
        <v>61</v>
      </c>
      <c r="H5" s="481"/>
      <c r="I5" s="479" t="s">
        <v>62</v>
      </c>
      <c r="J5" s="481"/>
      <c r="K5" s="479" t="s">
        <v>7</v>
      </c>
      <c r="L5" s="481"/>
      <c r="M5" s="479" t="s">
        <v>8</v>
      </c>
      <c r="N5" s="481"/>
      <c r="O5" s="479" t="s">
        <v>9</v>
      </c>
      <c r="P5" s="481"/>
      <c r="Q5" s="479" t="s">
        <v>63</v>
      </c>
      <c r="R5" s="481"/>
      <c r="S5" s="479" t="s">
        <v>64</v>
      </c>
      <c r="T5" s="481"/>
      <c r="U5" s="479" t="s">
        <v>10</v>
      </c>
      <c r="V5" s="481"/>
      <c r="W5" s="479" t="s">
        <v>11</v>
      </c>
      <c r="X5" s="481"/>
      <c r="Y5" s="479" t="s">
        <v>12</v>
      </c>
      <c r="Z5" s="481"/>
      <c r="AA5" s="479" t="s">
        <v>13</v>
      </c>
      <c r="AB5" s="481"/>
      <c r="AC5" s="479" t="s">
        <v>14</v>
      </c>
      <c r="AD5" s="481"/>
      <c r="AE5" s="479" t="s">
        <v>65</v>
      </c>
      <c r="AF5" s="481"/>
      <c r="AG5" s="479" t="s">
        <v>66</v>
      </c>
      <c r="AH5" s="481"/>
      <c r="AI5" s="477"/>
      <c r="AJ5" s="478"/>
      <c r="AK5" s="477"/>
      <c r="AL5" s="478"/>
      <c r="AM5" s="477"/>
      <c r="AN5" s="478"/>
      <c r="AO5" s="477"/>
      <c r="AP5" s="478"/>
      <c r="AQ5" s="477"/>
      <c r="AR5" s="478"/>
      <c r="AT5" s="466"/>
      <c r="AU5" s="460"/>
      <c r="AV5" s="461"/>
      <c r="AW5" s="462" t="s">
        <v>6</v>
      </c>
      <c r="AX5" s="463"/>
      <c r="AY5" s="462" t="s">
        <v>61</v>
      </c>
      <c r="AZ5" s="463"/>
      <c r="BA5" s="462" t="s">
        <v>62</v>
      </c>
      <c r="BB5" s="463"/>
      <c r="BC5" s="462" t="s">
        <v>7</v>
      </c>
      <c r="BD5" s="463"/>
      <c r="BE5" s="462" t="s">
        <v>8</v>
      </c>
      <c r="BF5" s="463"/>
      <c r="BG5" s="462" t="s">
        <v>9</v>
      </c>
      <c r="BH5" s="463"/>
      <c r="BI5" s="462" t="s">
        <v>63</v>
      </c>
      <c r="BJ5" s="463"/>
      <c r="BK5" s="462" t="s">
        <v>64</v>
      </c>
      <c r="BL5" s="463"/>
      <c r="BM5" s="462" t="s">
        <v>10</v>
      </c>
      <c r="BN5" s="463"/>
      <c r="BO5" s="462" t="s">
        <v>11</v>
      </c>
      <c r="BP5" s="463"/>
      <c r="BQ5" s="462" t="s">
        <v>12</v>
      </c>
      <c r="BR5" s="463"/>
      <c r="BS5" s="462" t="s">
        <v>13</v>
      </c>
      <c r="BT5" s="463"/>
      <c r="BU5" s="462" t="s">
        <v>14</v>
      </c>
      <c r="BV5" s="463"/>
      <c r="BW5" s="462" t="s">
        <v>65</v>
      </c>
      <c r="BX5" s="463"/>
      <c r="BY5" s="462" t="s">
        <v>66</v>
      </c>
      <c r="BZ5" s="463"/>
      <c r="CA5" s="460"/>
      <c r="CB5" s="461"/>
      <c r="CC5" s="460"/>
      <c r="CD5" s="461"/>
      <c r="CE5" s="460"/>
      <c r="CF5" s="461"/>
      <c r="CG5" s="460"/>
      <c r="CH5" s="461"/>
      <c r="CI5" s="460"/>
      <c r="CJ5" s="461"/>
      <c r="CL5" s="449"/>
      <c r="CM5" s="455"/>
      <c r="CN5" s="456"/>
      <c r="CO5" s="446" t="s">
        <v>6</v>
      </c>
      <c r="CP5" s="447"/>
      <c r="CQ5" s="446" t="s">
        <v>61</v>
      </c>
      <c r="CR5" s="447"/>
      <c r="CS5" s="446" t="s">
        <v>62</v>
      </c>
      <c r="CT5" s="447"/>
      <c r="CU5" s="446" t="s">
        <v>7</v>
      </c>
      <c r="CV5" s="447"/>
      <c r="CW5" s="446" t="s">
        <v>8</v>
      </c>
      <c r="CX5" s="447"/>
      <c r="CY5" s="446" t="s">
        <v>9</v>
      </c>
      <c r="CZ5" s="447"/>
      <c r="DA5" s="446" t="s">
        <v>63</v>
      </c>
      <c r="DB5" s="447"/>
      <c r="DC5" s="446" t="s">
        <v>64</v>
      </c>
      <c r="DD5" s="447"/>
      <c r="DE5" s="446" t="s">
        <v>10</v>
      </c>
      <c r="DF5" s="447"/>
      <c r="DG5" s="446" t="s">
        <v>11</v>
      </c>
      <c r="DH5" s="447"/>
      <c r="DI5" s="446" t="s">
        <v>12</v>
      </c>
      <c r="DJ5" s="447"/>
      <c r="DK5" s="446" t="s">
        <v>13</v>
      </c>
      <c r="DL5" s="447"/>
      <c r="DM5" s="446" t="s">
        <v>14</v>
      </c>
      <c r="DN5" s="447"/>
      <c r="DO5" s="446" t="s">
        <v>65</v>
      </c>
      <c r="DP5" s="447"/>
      <c r="DQ5" s="446" t="s">
        <v>66</v>
      </c>
      <c r="DR5" s="447"/>
      <c r="DS5" s="455"/>
      <c r="DT5" s="456"/>
      <c r="DU5" s="455"/>
      <c r="DV5" s="456"/>
      <c r="DW5" s="455"/>
      <c r="DX5" s="456"/>
      <c r="DY5" s="455"/>
      <c r="DZ5" s="456"/>
      <c r="EA5" s="455"/>
      <c r="EB5" s="456"/>
    </row>
    <row r="6" spans="1:132" ht="31.5">
      <c r="A6" s="472"/>
      <c r="B6" s="472"/>
      <c r="C6" s="29" t="s">
        <v>15</v>
      </c>
      <c r="D6" s="29" t="s">
        <v>16</v>
      </c>
      <c r="E6" s="29" t="s">
        <v>15</v>
      </c>
      <c r="F6" s="29" t="s">
        <v>16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29" t="s">
        <v>15</v>
      </c>
      <c r="V6" s="29" t="s">
        <v>16</v>
      </c>
      <c r="W6" s="29" t="s">
        <v>15</v>
      </c>
      <c r="X6" s="29" t="s">
        <v>16</v>
      </c>
      <c r="Y6" s="29" t="s">
        <v>15</v>
      </c>
      <c r="Z6" s="29" t="s">
        <v>16</v>
      </c>
      <c r="AA6" s="29" t="s">
        <v>15</v>
      </c>
      <c r="AB6" s="29" t="s">
        <v>16</v>
      </c>
      <c r="AC6" s="29" t="s">
        <v>15</v>
      </c>
      <c r="AD6" s="29" t="s">
        <v>16</v>
      </c>
      <c r="AE6" s="29" t="s">
        <v>15</v>
      </c>
      <c r="AF6" s="29" t="s">
        <v>16</v>
      </c>
      <c r="AG6" s="29" t="s">
        <v>15</v>
      </c>
      <c r="AH6" s="29" t="s">
        <v>16</v>
      </c>
      <c r="AI6" s="29" t="s">
        <v>15</v>
      </c>
      <c r="AJ6" s="29" t="s">
        <v>16</v>
      </c>
      <c r="AK6" s="29" t="s">
        <v>15</v>
      </c>
      <c r="AL6" s="29" t="s">
        <v>16</v>
      </c>
      <c r="AM6" s="29" t="s">
        <v>15</v>
      </c>
      <c r="AN6" s="29" t="s">
        <v>16</v>
      </c>
      <c r="AO6" s="29" t="s">
        <v>15</v>
      </c>
      <c r="AP6" s="29" t="s">
        <v>16</v>
      </c>
      <c r="AQ6" s="29" t="s">
        <v>15</v>
      </c>
      <c r="AR6" s="29" t="s">
        <v>16</v>
      </c>
      <c r="AT6" s="467"/>
      <c r="AU6" s="149" t="s">
        <v>15</v>
      </c>
      <c r="AV6" s="149" t="s">
        <v>16</v>
      </c>
      <c r="AW6" s="149" t="s">
        <v>15</v>
      </c>
      <c r="AX6" s="149" t="s">
        <v>16</v>
      </c>
      <c r="AY6" s="149" t="s">
        <v>15</v>
      </c>
      <c r="AZ6" s="149" t="s">
        <v>16</v>
      </c>
      <c r="BA6" s="149" t="s">
        <v>15</v>
      </c>
      <c r="BB6" s="149" t="s">
        <v>16</v>
      </c>
      <c r="BC6" s="149" t="s">
        <v>15</v>
      </c>
      <c r="BD6" s="149" t="s">
        <v>16</v>
      </c>
      <c r="BE6" s="149" t="s">
        <v>15</v>
      </c>
      <c r="BF6" s="149" t="s">
        <v>16</v>
      </c>
      <c r="BG6" s="149" t="s">
        <v>15</v>
      </c>
      <c r="BH6" s="149" t="s">
        <v>16</v>
      </c>
      <c r="BI6" s="149" t="s">
        <v>15</v>
      </c>
      <c r="BJ6" s="149" t="s">
        <v>16</v>
      </c>
      <c r="BK6" s="149" t="s">
        <v>15</v>
      </c>
      <c r="BL6" s="149" t="s">
        <v>16</v>
      </c>
      <c r="BM6" s="149" t="s">
        <v>15</v>
      </c>
      <c r="BN6" s="149" t="s">
        <v>16</v>
      </c>
      <c r="BO6" s="149" t="s">
        <v>15</v>
      </c>
      <c r="BP6" s="149" t="s">
        <v>16</v>
      </c>
      <c r="BQ6" s="149" t="s">
        <v>15</v>
      </c>
      <c r="BR6" s="149" t="s">
        <v>16</v>
      </c>
      <c r="BS6" s="149" t="s">
        <v>15</v>
      </c>
      <c r="BT6" s="149" t="s">
        <v>16</v>
      </c>
      <c r="BU6" s="149" t="s">
        <v>15</v>
      </c>
      <c r="BV6" s="149" t="s">
        <v>16</v>
      </c>
      <c r="BW6" s="149" t="s">
        <v>15</v>
      </c>
      <c r="BX6" s="149" t="s">
        <v>16</v>
      </c>
      <c r="BY6" s="149" t="s">
        <v>15</v>
      </c>
      <c r="BZ6" s="149" t="s">
        <v>16</v>
      </c>
      <c r="CA6" s="149" t="s">
        <v>15</v>
      </c>
      <c r="CB6" s="149" t="s">
        <v>16</v>
      </c>
      <c r="CC6" s="149" t="s">
        <v>15</v>
      </c>
      <c r="CD6" s="149" t="s">
        <v>16</v>
      </c>
      <c r="CE6" s="149" t="s">
        <v>15</v>
      </c>
      <c r="CF6" s="149" t="s">
        <v>16</v>
      </c>
      <c r="CG6" s="149" t="s">
        <v>15</v>
      </c>
      <c r="CH6" s="149" t="s">
        <v>16</v>
      </c>
      <c r="CI6" s="149" t="s">
        <v>15</v>
      </c>
      <c r="CJ6" s="149" t="s">
        <v>16</v>
      </c>
      <c r="CL6" s="450"/>
      <c r="CM6" s="144" t="s">
        <v>15</v>
      </c>
      <c r="CN6" s="144" t="s">
        <v>16</v>
      </c>
      <c r="CO6" s="144" t="s">
        <v>15</v>
      </c>
      <c r="CP6" s="144" t="s">
        <v>16</v>
      </c>
      <c r="CQ6" s="144" t="s">
        <v>15</v>
      </c>
      <c r="CR6" s="144" t="s">
        <v>16</v>
      </c>
      <c r="CS6" s="144" t="s">
        <v>15</v>
      </c>
      <c r="CT6" s="144" t="s">
        <v>16</v>
      </c>
      <c r="CU6" s="144" t="s">
        <v>15</v>
      </c>
      <c r="CV6" s="144" t="s">
        <v>16</v>
      </c>
      <c r="CW6" s="144" t="s">
        <v>15</v>
      </c>
      <c r="CX6" s="144" t="s">
        <v>16</v>
      </c>
      <c r="CY6" s="144" t="s">
        <v>15</v>
      </c>
      <c r="CZ6" s="144" t="s">
        <v>16</v>
      </c>
      <c r="DA6" s="144" t="s">
        <v>15</v>
      </c>
      <c r="DB6" s="144" t="s">
        <v>16</v>
      </c>
      <c r="DC6" s="144" t="s">
        <v>15</v>
      </c>
      <c r="DD6" s="144" t="s">
        <v>16</v>
      </c>
      <c r="DE6" s="144" t="s">
        <v>15</v>
      </c>
      <c r="DF6" s="144" t="s">
        <v>16</v>
      </c>
      <c r="DG6" s="144" t="s">
        <v>15</v>
      </c>
      <c r="DH6" s="144" t="s">
        <v>16</v>
      </c>
      <c r="DI6" s="144" t="s">
        <v>15</v>
      </c>
      <c r="DJ6" s="144" t="s">
        <v>16</v>
      </c>
      <c r="DK6" s="144" t="s">
        <v>15</v>
      </c>
      <c r="DL6" s="144" t="s">
        <v>16</v>
      </c>
      <c r="DM6" s="144" t="s">
        <v>15</v>
      </c>
      <c r="DN6" s="144" t="s">
        <v>16</v>
      </c>
      <c r="DO6" s="144" t="s">
        <v>15</v>
      </c>
      <c r="DP6" s="144" t="s">
        <v>16</v>
      </c>
      <c r="DQ6" s="144" t="s">
        <v>15</v>
      </c>
      <c r="DR6" s="144" t="s">
        <v>16</v>
      </c>
      <c r="DS6" s="144" t="s">
        <v>15</v>
      </c>
      <c r="DT6" s="144" t="s">
        <v>16</v>
      </c>
      <c r="DU6" s="144" t="s">
        <v>15</v>
      </c>
      <c r="DV6" s="144" t="s">
        <v>16</v>
      </c>
      <c r="DW6" s="144" t="s">
        <v>15</v>
      </c>
      <c r="DX6" s="144" t="s">
        <v>16</v>
      </c>
      <c r="DY6" s="144" t="s">
        <v>15</v>
      </c>
      <c r="DZ6" s="144" t="s">
        <v>16</v>
      </c>
      <c r="EA6" s="144" t="s">
        <v>15</v>
      </c>
      <c r="EB6" s="144" t="s">
        <v>16</v>
      </c>
    </row>
    <row r="7" spans="1:132" ht="15.75">
      <c r="A7" s="30">
        <v>1</v>
      </c>
      <c r="B7" s="31" t="s">
        <v>83</v>
      </c>
      <c r="C7" s="32">
        <f>+E7+G7+I7+K7+M7+O7+Q7+S7+U7+W7+Y7+AA7+AC7+AE7+AG7+AI7+AK7+AM7+AO7+AQ7</f>
        <v>598</v>
      </c>
      <c r="D7" s="45">
        <f>+F7+H7+J7+L7+N7+P7+R7+T7+V7+X7+Z7+AB7+AD7+AF7+AH7+AJ7+AL7+AN7+AP7+AR7</f>
        <v>9921.2</v>
      </c>
      <c r="E7" s="32">
        <f>+AW7-CO7</f>
        <v>129</v>
      </c>
      <c r="F7" s="45">
        <f aca="true" t="shared" si="0" ref="F7:AR7">+AX7-CP7</f>
        <v>2818.92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9</v>
      </c>
      <c r="L7" s="45">
        <f t="shared" si="0"/>
        <v>85</v>
      </c>
      <c r="M7" s="45">
        <f t="shared" si="0"/>
        <v>37</v>
      </c>
      <c r="N7" s="45">
        <f t="shared" si="0"/>
        <v>486.3699999999999</v>
      </c>
      <c r="O7" s="45">
        <f t="shared" si="0"/>
        <v>4</v>
      </c>
      <c r="P7" s="45">
        <f t="shared" si="0"/>
        <v>102</v>
      </c>
      <c r="Q7" s="45">
        <f t="shared" si="0"/>
        <v>1</v>
      </c>
      <c r="R7" s="45">
        <f t="shared" si="0"/>
        <v>34.35</v>
      </c>
      <c r="S7" s="45">
        <f t="shared" si="0"/>
        <v>0</v>
      </c>
      <c r="T7" s="45">
        <f t="shared" si="0"/>
        <v>0</v>
      </c>
      <c r="U7" s="45">
        <f t="shared" si="0"/>
        <v>2</v>
      </c>
      <c r="V7" s="45">
        <f t="shared" si="0"/>
        <v>40.129999999999995</v>
      </c>
      <c r="W7" s="45">
        <f t="shared" si="0"/>
        <v>63</v>
      </c>
      <c r="X7" s="45">
        <f t="shared" si="0"/>
        <v>945.0199999999995</v>
      </c>
      <c r="Y7" s="45">
        <f t="shared" si="0"/>
        <v>28</v>
      </c>
      <c r="Z7" s="45">
        <f t="shared" si="0"/>
        <v>658.8200000000015</v>
      </c>
      <c r="AA7" s="45">
        <f t="shared" si="0"/>
        <v>43</v>
      </c>
      <c r="AB7" s="45">
        <f t="shared" si="0"/>
        <v>945.2399999999998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45">
        <f t="shared" si="0"/>
        <v>0</v>
      </c>
      <c r="AH7" s="45">
        <f t="shared" si="0"/>
        <v>0</v>
      </c>
      <c r="AI7" s="45">
        <f t="shared" si="0"/>
        <v>105</v>
      </c>
      <c r="AJ7" s="45">
        <f t="shared" si="0"/>
        <v>1597.3400000000001</v>
      </c>
      <c r="AK7" s="45">
        <f t="shared" si="0"/>
        <v>170</v>
      </c>
      <c r="AL7" s="45">
        <f t="shared" si="0"/>
        <v>1413.6800000000003</v>
      </c>
      <c r="AM7" s="45">
        <f t="shared" si="0"/>
        <v>4</v>
      </c>
      <c r="AN7" s="45">
        <f t="shared" si="0"/>
        <v>84.5</v>
      </c>
      <c r="AO7" s="45">
        <f t="shared" si="0"/>
        <v>3</v>
      </c>
      <c r="AP7" s="45">
        <f t="shared" si="0"/>
        <v>709.8299999999999</v>
      </c>
      <c r="AQ7" s="45">
        <f t="shared" si="0"/>
        <v>0</v>
      </c>
      <c r="AR7" s="45">
        <f t="shared" si="0"/>
        <v>0</v>
      </c>
      <c r="AT7" s="134" t="s">
        <v>83</v>
      </c>
      <c r="AU7" s="253">
        <v>4864</v>
      </c>
      <c r="AV7" s="254">
        <v>86799.51</v>
      </c>
      <c r="AW7" s="255">
        <v>409</v>
      </c>
      <c r="AX7" s="254">
        <v>9847.24</v>
      </c>
      <c r="AY7" s="255">
        <v>0</v>
      </c>
      <c r="AZ7" s="255">
        <v>0</v>
      </c>
      <c r="BA7" s="255">
        <v>0</v>
      </c>
      <c r="BB7" s="255">
        <v>0</v>
      </c>
      <c r="BC7" s="255">
        <v>44</v>
      </c>
      <c r="BD7" s="255">
        <v>504</v>
      </c>
      <c r="BE7" s="255">
        <v>337</v>
      </c>
      <c r="BF7" s="254">
        <v>3381.37</v>
      </c>
      <c r="BG7" s="255">
        <v>44</v>
      </c>
      <c r="BH7" s="254">
        <v>1032.5</v>
      </c>
      <c r="BI7" s="255">
        <v>2</v>
      </c>
      <c r="BJ7" s="255">
        <v>49.35</v>
      </c>
      <c r="BK7" s="255">
        <v>0</v>
      </c>
      <c r="BL7" s="255">
        <v>0</v>
      </c>
      <c r="BM7" s="255">
        <v>29</v>
      </c>
      <c r="BN7" s="255">
        <v>725.13</v>
      </c>
      <c r="BO7" s="255">
        <v>579</v>
      </c>
      <c r="BP7" s="254">
        <v>8451.32</v>
      </c>
      <c r="BQ7" s="255">
        <v>384</v>
      </c>
      <c r="BR7" s="254">
        <v>9839.87</v>
      </c>
      <c r="BS7" s="255">
        <v>733</v>
      </c>
      <c r="BT7" s="254">
        <v>13803.41</v>
      </c>
      <c r="BU7" s="255">
        <v>31</v>
      </c>
      <c r="BV7" s="254">
        <v>1301.46</v>
      </c>
      <c r="BW7" s="255">
        <v>44</v>
      </c>
      <c r="BX7" s="254">
        <v>1041.5</v>
      </c>
      <c r="BY7" s="255">
        <v>2</v>
      </c>
      <c r="BZ7" s="255">
        <v>21.8</v>
      </c>
      <c r="CA7" s="255">
        <v>945</v>
      </c>
      <c r="CB7" s="254">
        <v>16679.8</v>
      </c>
      <c r="CC7" s="253">
        <v>1143</v>
      </c>
      <c r="CD7" s="254">
        <v>11403.67</v>
      </c>
      <c r="CE7" s="255">
        <v>82</v>
      </c>
      <c r="CF7" s="254">
        <v>1398.24</v>
      </c>
      <c r="CG7" s="255">
        <v>43</v>
      </c>
      <c r="CH7" s="254">
        <v>5768.85</v>
      </c>
      <c r="CI7" s="255">
        <v>13</v>
      </c>
      <c r="CJ7" s="254">
        <v>1550</v>
      </c>
      <c r="CL7" s="137" t="s">
        <v>83</v>
      </c>
      <c r="CM7" s="138">
        <v>4266</v>
      </c>
      <c r="CN7" s="139">
        <v>76878.3</v>
      </c>
      <c r="CO7" s="138">
        <v>280</v>
      </c>
      <c r="CP7" s="139">
        <v>7028.32</v>
      </c>
      <c r="CQ7" s="140">
        <v>0</v>
      </c>
      <c r="CR7" s="140">
        <v>0</v>
      </c>
      <c r="CS7" s="140">
        <v>0</v>
      </c>
      <c r="CT7" s="140">
        <v>0</v>
      </c>
      <c r="CU7" s="140">
        <v>35</v>
      </c>
      <c r="CV7" s="139">
        <v>419</v>
      </c>
      <c r="CW7" s="140">
        <v>300</v>
      </c>
      <c r="CX7" s="139">
        <v>2895</v>
      </c>
      <c r="CY7" s="140">
        <v>40</v>
      </c>
      <c r="CZ7" s="139">
        <v>930.5</v>
      </c>
      <c r="DA7" s="140">
        <v>1</v>
      </c>
      <c r="DB7" s="140">
        <v>15</v>
      </c>
      <c r="DC7" s="140">
        <v>0</v>
      </c>
      <c r="DD7" s="140">
        <v>0</v>
      </c>
      <c r="DE7" s="140">
        <v>27</v>
      </c>
      <c r="DF7" s="139">
        <v>685</v>
      </c>
      <c r="DG7" s="140">
        <v>516</v>
      </c>
      <c r="DH7" s="139">
        <v>7506.3</v>
      </c>
      <c r="DI7" s="140">
        <v>356</v>
      </c>
      <c r="DJ7" s="139">
        <v>9181.05</v>
      </c>
      <c r="DK7" s="138">
        <v>690</v>
      </c>
      <c r="DL7" s="139">
        <v>12858.17</v>
      </c>
      <c r="DM7" s="140">
        <v>31</v>
      </c>
      <c r="DN7" s="139">
        <v>1301.46</v>
      </c>
      <c r="DO7" s="140">
        <v>44</v>
      </c>
      <c r="DP7" s="140">
        <v>1041.5</v>
      </c>
      <c r="DQ7" s="140">
        <v>2</v>
      </c>
      <c r="DR7" s="140">
        <v>21.8</v>
      </c>
      <c r="DS7" s="140">
        <v>840</v>
      </c>
      <c r="DT7" s="139">
        <v>15082.46</v>
      </c>
      <c r="DU7" s="138">
        <v>973</v>
      </c>
      <c r="DV7" s="139">
        <v>9989.99</v>
      </c>
      <c r="DW7" s="140">
        <v>78</v>
      </c>
      <c r="DX7" s="139">
        <v>1313.74</v>
      </c>
      <c r="DY7" s="140">
        <v>40</v>
      </c>
      <c r="DZ7" s="139">
        <v>5059.02</v>
      </c>
      <c r="EA7" s="140">
        <v>13</v>
      </c>
      <c r="EB7" s="139">
        <v>1550</v>
      </c>
    </row>
    <row r="8" spans="1:132" ht="15.75">
      <c r="A8" s="30">
        <v>2</v>
      </c>
      <c r="B8" s="31" t="s">
        <v>84</v>
      </c>
      <c r="C8" s="45">
        <f aca="true" t="shared" si="1" ref="C8:C35">+E8+G8+I8+K8+M8+O8+Q8+S8+U8+W8+Y8+AA8+AC8+AE8+AG8+AI8+AK8+AM8+AO8+AQ8</f>
        <v>217</v>
      </c>
      <c r="D8" s="45">
        <f aca="true" t="shared" si="2" ref="D8:D35">+F8+H8+J8+L8+N8+P8+R8+T8+V8+X8+Z8+AB8+AD8+AF8+AH8+AJ8+AL8+AN8+AP8+AR8</f>
        <v>4512.33</v>
      </c>
      <c r="E8" s="45">
        <f aca="true" t="shared" si="3" ref="E8:E35">+AW8-CO8</f>
        <v>33</v>
      </c>
      <c r="F8" s="45">
        <f aca="true" t="shared" si="4" ref="F8:F35">+AX8-CP8</f>
        <v>752.77</v>
      </c>
      <c r="G8" s="45">
        <f aca="true" t="shared" si="5" ref="G8:G35">+AY8-CQ8</f>
        <v>0</v>
      </c>
      <c r="H8" s="45">
        <f aca="true" t="shared" si="6" ref="H8:H35">+AZ8-CR8</f>
        <v>0</v>
      </c>
      <c r="I8" s="45">
        <f aca="true" t="shared" si="7" ref="I8:I35">+BA8-CS8</f>
        <v>0</v>
      </c>
      <c r="J8" s="45">
        <f aca="true" t="shared" si="8" ref="J8:J35">+BB8-CT8</f>
        <v>0</v>
      </c>
      <c r="K8" s="45">
        <f aca="true" t="shared" si="9" ref="K8:K35">+BC8-CU8</f>
        <v>9</v>
      </c>
      <c r="L8" s="45">
        <f aca="true" t="shared" si="10" ref="L8:L35">+BD8-CV8</f>
        <v>132</v>
      </c>
      <c r="M8" s="45">
        <f aca="true" t="shared" si="11" ref="M8:M35">+BE8-CW8</f>
        <v>15</v>
      </c>
      <c r="N8" s="45">
        <f aca="true" t="shared" si="12" ref="N8:N35">+BF8-CX8</f>
        <v>210.95000000000005</v>
      </c>
      <c r="O8" s="45">
        <f aca="true" t="shared" si="13" ref="O8:O35">+BG8-CY8</f>
        <v>1</v>
      </c>
      <c r="P8" s="45">
        <f aca="true" t="shared" si="14" ref="P8:P35">+BH8-CZ8</f>
        <v>30</v>
      </c>
      <c r="Q8" s="45">
        <f aca="true" t="shared" si="15" ref="Q8:Q35">+BI8-DA8</f>
        <v>0</v>
      </c>
      <c r="R8" s="45">
        <f aca="true" t="shared" si="16" ref="R8:R35">+BJ8-DB8</f>
        <v>0</v>
      </c>
      <c r="S8" s="45">
        <f aca="true" t="shared" si="17" ref="S8:S35">+BK8-DC8</f>
        <v>0</v>
      </c>
      <c r="T8" s="45">
        <f aca="true" t="shared" si="18" ref="T8:T35">+BL8-DD8</f>
        <v>0</v>
      </c>
      <c r="U8" s="45">
        <f aca="true" t="shared" si="19" ref="U8:U35">+BM8-DE8</f>
        <v>1</v>
      </c>
      <c r="V8" s="45">
        <f aca="true" t="shared" si="20" ref="V8:V35">+BN8-DF8</f>
        <v>10</v>
      </c>
      <c r="W8" s="45">
        <f aca="true" t="shared" si="21" ref="W8:W35">+BO8-DG8</f>
        <v>24</v>
      </c>
      <c r="X8" s="45">
        <f aca="true" t="shared" si="22" ref="X8:X35">+BP8-DH8</f>
        <v>258.75</v>
      </c>
      <c r="Y8" s="45">
        <f aca="true" t="shared" si="23" ref="Y8:Y35">+BQ8-DI8</f>
        <v>12</v>
      </c>
      <c r="Z8" s="45">
        <f aca="true" t="shared" si="24" ref="Z8:Z35">+BR8-DJ8</f>
        <v>275.16999999999985</v>
      </c>
      <c r="AA8" s="45">
        <f aca="true" t="shared" si="25" ref="AA8:AA35">+BS8-DK8</f>
        <v>11</v>
      </c>
      <c r="AB8" s="45">
        <f aca="true" t="shared" si="26" ref="AB8:AB35">+BT8-DL8</f>
        <v>247.80000000000018</v>
      </c>
      <c r="AC8" s="45">
        <f aca="true" t="shared" si="27" ref="AC8:AC35">+BU8-DM8</f>
        <v>0</v>
      </c>
      <c r="AD8" s="45">
        <f aca="true" t="shared" si="28" ref="AD8:AD35">+BV8-DN8</f>
        <v>0</v>
      </c>
      <c r="AE8" s="45">
        <f aca="true" t="shared" si="29" ref="AE8:AE35">+BW8-DO8</f>
        <v>0</v>
      </c>
      <c r="AF8" s="45">
        <f aca="true" t="shared" si="30" ref="AF8:AF35">+BX8-DP8</f>
        <v>0</v>
      </c>
      <c r="AG8" s="45">
        <f aca="true" t="shared" si="31" ref="AG8:AG35">+BY8-DQ8</f>
        <v>0</v>
      </c>
      <c r="AH8" s="45">
        <f aca="true" t="shared" si="32" ref="AH8:AH35">+BZ8-DR8</f>
        <v>0</v>
      </c>
      <c r="AI8" s="45">
        <f aca="true" t="shared" si="33" ref="AI8:AI35">+CA8-DS8</f>
        <v>53</v>
      </c>
      <c r="AJ8" s="45">
        <f aca="true" t="shared" si="34" ref="AJ8:AJ35">+CB8-DT8</f>
        <v>1392.2799999999997</v>
      </c>
      <c r="AK8" s="45">
        <f aca="true" t="shared" si="35" ref="AK8:AK35">+CC8-DU8</f>
        <v>47</v>
      </c>
      <c r="AL8" s="45">
        <f aca="true" t="shared" si="36" ref="AL8:AL35">+CD8-DV8</f>
        <v>549.96</v>
      </c>
      <c r="AM8" s="45">
        <f aca="true" t="shared" si="37" ref="AM8:AM35">+CE8-DW8</f>
        <v>3</v>
      </c>
      <c r="AN8" s="45">
        <f aca="true" t="shared" si="38" ref="AN8:AN35">+CF8-DX8</f>
        <v>50.099999999999966</v>
      </c>
      <c r="AO8" s="45">
        <f aca="true" t="shared" si="39" ref="AO8:AO35">+CG8-DY8</f>
        <v>2</v>
      </c>
      <c r="AP8" s="45">
        <f aca="true" t="shared" si="40" ref="AP8:AP35">+CH8-DZ8</f>
        <v>400</v>
      </c>
      <c r="AQ8" s="45">
        <f aca="true" t="shared" si="41" ref="AQ8:AQ35">+CI8-EA8</f>
        <v>6</v>
      </c>
      <c r="AR8" s="45">
        <f aca="true" t="shared" si="42" ref="AR8:AR35">+CJ8-EB8</f>
        <v>202.55</v>
      </c>
      <c r="AT8" s="134" t="s">
        <v>84</v>
      </c>
      <c r="AU8" s="253">
        <v>1725</v>
      </c>
      <c r="AV8" s="254">
        <v>33151.24</v>
      </c>
      <c r="AW8" s="255">
        <v>156</v>
      </c>
      <c r="AX8" s="254">
        <v>3923.43</v>
      </c>
      <c r="AY8" s="255">
        <v>3</v>
      </c>
      <c r="AZ8" s="255">
        <v>57.78</v>
      </c>
      <c r="BA8" s="255">
        <v>0</v>
      </c>
      <c r="BB8" s="255">
        <v>0</v>
      </c>
      <c r="BC8" s="255">
        <v>23</v>
      </c>
      <c r="BD8" s="255">
        <v>395.86</v>
      </c>
      <c r="BE8" s="255">
        <v>144</v>
      </c>
      <c r="BF8" s="254">
        <v>1371.9</v>
      </c>
      <c r="BG8" s="255">
        <v>21</v>
      </c>
      <c r="BH8" s="255">
        <v>426.44</v>
      </c>
      <c r="BI8" s="255">
        <v>30</v>
      </c>
      <c r="BJ8" s="255">
        <v>549.92</v>
      </c>
      <c r="BK8" s="255">
        <v>0</v>
      </c>
      <c r="BL8" s="255">
        <v>0</v>
      </c>
      <c r="BM8" s="255">
        <v>15</v>
      </c>
      <c r="BN8" s="255">
        <v>388.55</v>
      </c>
      <c r="BO8" s="255">
        <v>273</v>
      </c>
      <c r="BP8" s="254">
        <v>3915.65</v>
      </c>
      <c r="BQ8" s="255">
        <v>81</v>
      </c>
      <c r="BR8" s="254">
        <v>2026.87</v>
      </c>
      <c r="BS8" s="255">
        <v>138</v>
      </c>
      <c r="BT8" s="254">
        <v>2356.44</v>
      </c>
      <c r="BU8" s="255">
        <v>2</v>
      </c>
      <c r="BV8" s="255">
        <v>38.8</v>
      </c>
      <c r="BW8" s="255">
        <v>4</v>
      </c>
      <c r="BX8" s="255">
        <v>101.94</v>
      </c>
      <c r="BY8" s="255">
        <v>0</v>
      </c>
      <c r="BZ8" s="255">
        <v>0</v>
      </c>
      <c r="CA8" s="255">
        <v>290</v>
      </c>
      <c r="CB8" s="254">
        <v>7878.16</v>
      </c>
      <c r="CC8" s="255">
        <v>479</v>
      </c>
      <c r="CD8" s="254">
        <v>4686.78</v>
      </c>
      <c r="CE8" s="255">
        <v>25</v>
      </c>
      <c r="CF8" s="255">
        <v>454.57</v>
      </c>
      <c r="CG8" s="255">
        <v>25</v>
      </c>
      <c r="CH8" s="254">
        <v>4018.02</v>
      </c>
      <c r="CI8" s="255">
        <v>16</v>
      </c>
      <c r="CJ8" s="255">
        <v>560.13</v>
      </c>
      <c r="CL8" s="137" t="s">
        <v>84</v>
      </c>
      <c r="CM8" s="138">
        <v>1508</v>
      </c>
      <c r="CN8" s="139">
        <v>28638.91</v>
      </c>
      <c r="CO8" s="140">
        <v>123</v>
      </c>
      <c r="CP8" s="139">
        <v>3170.66</v>
      </c>
      <c r="CQ8" s="140">
        <v>3</v>
      </c>
      <c r="CR8" s="140">
        <v>57.78</v>
      </c>
      <c r="CS8" s="140">
        <v>0</v>
      </c>
      <c r="CT8" s="140">
        <v>0</v>
      </c>
      <c r="CU8" s="140">
        <v>14</v>
      </c>
      <c r="CV8" s="140">
        <v>263.86</v>
      </c>
      <c r="CW8" s="140">
        <v>129</v>
      </c>
      <c r="CX8" s="139">
        <v>1160.95</v>
      </c>
      <c r="CY8" s="140">
        <v>20</v>
      </c>
      <c r="CZ8" s="140">
        <v>396.44</v>
      </c>
      <c r="DA8" s="140">
        <v>30</v>
      </c>
      <c r="DB8" s="140">
        <v>549.92</v>
      </c>
      <c r="DC8" s="140">
        <v>0</v>
      </c>
      <c r="DD8" s="140">
        <v>0</v>
      </c>
      <c r="DE8" s="140">
        <v>14</v>
      </c>
      <c r="DF8" s="140">
        <v>378.55</v>
      </c>
      <c r="DG8" s="140">
        <v>249</v>
      </c>
      <c r="DH8" s="139">
        <v>3656.9</v>
      </c>
      <c r="DI8" s="140">
        <v>69</v>
      </c>
      <c r="DJ8" s="140">
        <v>1751.7</v>
      </c>
      <c r="DK8" s="140">
        <v>127</v>
      </c>
      <c r="DL8" s="139">
        <v>2108.64</v>
      </c>
      <c r="DM8" s="140">
        <v>2</v>
      </c>
      <c r="DN8" s="140">
        <v>38.8</v>
      </c>
      <c r="DO8" s="140">
        <v>4</v>
      </c>
      <c r="DP8" s="140">
        <v>101.94</v>
      </c>
      <c r="DQ8" s="140">
        <v>0</v>
      </c>
      <c r="DR8" s="140">
        <v>0</v>
      </c>
      <c r="DS8" s="140">
        <v>237</v>
      </c>
      <c r="DT8" s="139">
        <v>6485.88</v>
      </c>
      <c r="DU8" s="140">
        <v>432</v>
      </c>
      <c r="DV8" s="139">
        <v>4136.82</v>
      </c>
      <c r="DW8" s="140">
        <v>22</v>
      </c>
      <c r="DX8" s="140">
        <v>404.47</v>
      </c>
      <c r="DY8" s="140">
        <v>23</v>
      </c>
      <c r="DZ8" s="139">
        <v>3618.02</v>
      </c>
      <c r="EA8" s="140">
        <v>10</v>
      </c>
      <c r="EB8" s="139">
        <v>357.58</v>
      </c>
    </row>
    <row r="9" spans="1:132" ht="15.75">
      <c r="A9" s="30">
        <v>3</v>
      </c>
      <c r="B9" s="31" t="s">
        <v>85</v>
      </c>
      <c r="C9" s="45">
        <f t="shared" si="1"/>
        <v>2472</v>
      </c>
      <c r="D9" s="45">
        <f t="shared" si="2"/>
        <v>38443.79000000001</v>
      </c>
      <c r="E9" s="45">
        <f t="shared" si="3"/>
        <v>311</v>
      </c>
      <c r="F9" s="45">
        <f t="shared" si="4"/>
        <v>6932.049999999996</v>
      </c>
      <c r="G9" s="45">
        <f t="shared" si="5"/>
        <v>1</v>
      </c>
      <c r="H9" s="45">
        <f t="shared" si="6"/>
        <v>30</v>
      </c>
      <c r="I9" s="45">
        <f t="shared" si="7"/>
        <v>3</v>
      </c>
      <c r="J9" s="45">
        <f t="shared" si="8"/>
        <v>90</v>
      </c>
      <c r="K9" s="45">
        <f t="shared" si="9"/>
        <v>20</v>
      </c>
      <c r="L9" s="45">
        <f t="shared" si="10"/>
        <v>111</v>
      </c>
      <c r="M9" s="45">
        <f t="shared" si="11"/>
        <v>397</v>
      </c>
      <c r="N9" s="45">
        <f t="shared" si="12"/>
        <v>4587.139999999999</v>
      </c>
      <c r="O9" s="45">
        <f t="shared" si="13"/>
        <v>41</v>
      </c>
      <c r="P9" s="45">
        <f t="shared" si="14"/>
        <v>806.8299999999999</v>
      </c>
      <c r="Q9" s="45">
        <f t="shared" si="15"/>
        <v>0</v>
      </c>
      <c r="R9" s="45">
        <f t="shared" si="16"/>
        <v>0</v>
      </c>
      <c r="S9" s="45">
        <f t="shared" si="17"/>
        <v>0</v>
      </c>
      <c r="T9" s="45">
        <f t="shared" si="18"/>
        <v>0</v>
      </c>
      <c r="U9" s="45">
        <f t="shared" si="19"/>
        <v>14</v>
      </c>
      <c r="V9" s="45">
        <f t="shared" si="20"/>
        <v>509</v>
      </c>
      <c r="W9" s="45">
        <f t="shared" si="21"/>
        <v>297</v>
      </c>
      <c r="X9" s="45">
        <f t="shared" si="22"/>
        <v>4439.419999999998</v>
      </c>
      <c r="Y9" s="45">
        <f t="shared" si="23"/>
        <v>125</v>
      </c>
      <c r="Z9" s="45">
        <f t="shared" si="24"/>
        <v>3315.0099999999984</v>
      </c>
      <c r="AA9" s="45">
        <f t="shared" si="25"/>
        <v>355</v>
      </c>
      <c r="AB9" s="45">
        <f t="shared" si="26"/>
        <v>7431.830000000002</v>
      </c>
      <c r="AC9" s="45">
        <f t="shared" si="27"/>
        <v>23</v>
      </c>
      <c r="AD9" s="45">
        <f t="shared" si="28"/>
        <v>331.5</v>
      </c>
      <c r="AE9" s="45">
        <f t="shared" si="29"/>
        <v>3</v>
      </c>
      <c r="AF9" s="45">
        <f t="shared" si="30"/>
        <v>11.399999999999977</v>
      </c>
      <c r="AG9" s="45">
        <f t="shared" si="31"/>
        <v>0</v>
      </c>
      <c r="AH9" s="45">
        <f t="shared" si="32"/>
        <v>0</v>
      </c>
      <c r="AI9" s="45">
        <f t="shared" si="33"/>
        <v>349</v>
      </c>
      <c r="AJ9" s="45">
        <f t="shared" si="34"/>
        <v>4477.93</v>
      </c>
      <c r="AK9" s="45">
        <f t="shared" si="35"/>
        <v>498</v>
      </c>
      <c r="AL9" s="45">
        <f t="shared" si="36"/>
        <v>4122.010000000002</v>
      </c>
      <c r="AM9" s="45">
        <f t="shared" si="37"/>
        <v>30</v>
      </c>
      <c r="AN9" s="45">
        <f t="shared" si="38"/>
        <v>429.8000000000002</v>
      </c>
      <c r="AO9" s="45">
        <f t="shared" si="39"/>
        <v>3</v>
      </c>
      <c r="AP9" s="45">
        <f t="shared" si="40"/>
        <v>488.8699999999999</v>
      </c>
      <c r="AQ9" s="45">
        <f t="shared" si="41"/>
        <v>2</v>
      </c>
      <c r="AR9" s="45">
        <f t="shared" si="42"/>
        <v>330</v>
      </c>
      <c r="AT9" s="134" t="s">
        <v>85</v>
      </c>
      <c r="AU9" s="253">
        <v>19489</v>
      </c>
      <c r="AV9" s="254">
        <v>325405.66</v>
      </c>
      <c r="AW9" s="253">
        <v>2199</v>
      </c>
      <c r="AX9" s="254">
        <v>51371.95</v>
      </c>
      <c r="AY9" s="255">
        <v>23</v>
      </c>
      <c r="AZ9" s="255">
        <v>645</v>
      </c>
      <c r="BA9" s="255">
        <v>22</v>
      </c>
      <c r="BB9" s="254">
        <v>1225</v>
      </c>
      <c r="BC9" s="255">
        <v>57</v>
      </c>
      <c r="BD9" s="255">
        <v>965.34</v>
      </c>
      <c r="BE9" s="253">
        <v>2756</v>
      </c>
      <c r="BF9" s="254">
        <v>33969.82</v>
      </c>
      <c r="BG9" s="255">
        <v>237</v>
      </c>
      <c r="BH9" s="254">
        <v>5496.45</v>
      </c>
      <c r="BI9" s="255">
        <v>1</v>
      </c>
      <c r="BJ9" s="255">
        <v>30</v>
      </c>
      <c r="BK9" s="255">
        <v>3</v>
      </c>
      <c r="BL9" s="255">
        <v>65.5</v>
      </c>
      <c r="BM9" s="255">
        <v>138</v>
      </c>
      <c r="BN9" s="254">
        <v>4284.63</v>
      </c>
      <c r="BO9" s="253">
        <v>1939</v>
      </c>
      <c r="BP9" s="254">
        <v>28626.26</v>
      </c>
      <c r="BQ9" s="253">
        <v>1286</v>
      </c>
      <c r="BR9" s="254">
        <v>33465.5</v>
      </c>
      <c r="BS9" s="253">
        <v>3723</v>
      </c>
      <c r="BT9" s="254">
        <v>77411.11</v>
      </c>
      <c r="BU9" s="255">
        <v>250</v>
      </c>
      <c r="BV9" s="254">
        <v>5690.17</v>
      </c>
      <c r="BW9" s="255">
        <v>118</v>
      </c>
      <c r="BX9" s="255">
        <v>868.47</v>
      </c>
      <c r="BY9" s="255">
        <v>1</v>
      </c>
      <c r="BZ9" s="255">
        <v>2.26</v>
      </c>
      <c r="CA9" s="253">
        <v>2048</v>
      </c>
      <c r="CB9" s="254">
        <v>29652.81</v>
      </c>
      <c r="CC9" s="253">
        <v>4226</v>
      </c>
      <c r="CD9" s="254">
        <v>38275.14</v>
      </c>
      <c r="CE9" s="255">
        <v>242</v>
      </c>
      <c r="CF9" s="254">
        <v>4344.8</v>
      </c>
      <c r="CG9" s="255">
        <v>70</v>
      </c>
      <c r="CH9" s="254">
        <v>6629.63</v>
      </c>
      <c r="CI9" s="255">
        <v>150</v>
      </c>
      <c r="CJ9" s="254">
        <v>2385.82</v>
      </c>
      <c r="CL9" s="137" t="s">
        <v>85</v>
      </c>
      <c r="CM9" s="138">
        <v>17017</v>
      </c>
      <c r="CN9" s="139">
        <v>286961.85</v>
      </c>
      <c r="CO9" s="138">
        <v>1888</v>
      </c>
      <c r="CP9" s="139">
        <v>44439.9</v>
      </c>
      <c r="CQ9" s="140">
        <v>22</v>
      </c>
      <c r="CR9" s="140">
        <v>615</v>
      </c>
      <c r="CS9" s="140">
        <v>19</v>
      </c>
      <c r="CT9" s="140">
        <v>1135</v>
      </c>
      <c r="CU9" s="140">
        <v>37</v>
      </c>
      <c r="CV9" s="139">
        <v>854.34</v>
      </c>
      <c r="CW9" s="138">
        <v>2359</v>
      </c>
      <c r="CX9" s="139">
        <v>29382.68</v>
      </c>
      <c r="CY9" s="140">
        <v>196</v>
      </c>
      <c r="CZ9" s="139">
        <v>4689.62</v>
      </c>
      <c r="DA9" s="140">
        <v>1</v>
      </c>
      <c r="DB9" s="140">
        <v>30</v>
      </c>
      <c r="DC9" s="140">
        <v>3</v>
      </c>
      <c r="DD9" s="140">
        <v>65.5</v>
      </c>
      <c r="DE9" s="140">
        <v>124</v>
      </c>
      <c r="DF9" s="139">
        <v>3775.63</v>
      </c>
      <c r="DG9" s="138">
        <v>1642</v>
      </c>
      <c r="DH9" s="139">
        <v>24186.84</v>
      </c>
      <c r="DI9" s="140">
        <v>1161</v>
      </c>
      <c r="DJ9" s="139">
        <v>30150.49</v>
      </c>
      <c r="DK9" s="138">
        <v>3368</v>
      </c>
      <c r="DL9" s="139">
        <v>69979.28</v>
      </c>
      <c r="DM9" s="140">
        <v>227</v>
      </c>
      <c r="DN9" s="139">
        <v>5358.67</v>
      </c>
      <c r="DO9" s="140">
        <v>115</v>
      </c>
      <c r="DP9" s="140">
        <v>857.07</v>
      </c>
      <c r="DQ9" s="140">
        <v>1</v>
      </c>
      <c r="DR9" s="140">
        <v>2.26</v>
      </c>
      <c r="DS9" s="138">
        <v>1699</v>
      </c>
      <c r="DT9" s="139">
        <v>25174.88</v>
      </c>
      <c r="DU9" s="138">
        <v>3728</v>
      </c>
      <c r="DV9" s="139">
        <v>34153.13</v>
      </c>
      <c r="DW9" s="140">
        <v>212</v>
      </c>
      <c r="DX9" s="139">
        <v>3915</v>
      </c>
      <c r="DY9" s="140">
        <v>67</v>
      </c>
      <c r="DZ9" s="139">
        <v>6140.76</v>
      </c>
      <c r="EA9" s="140">
        <v>148</v>
      </c>
      <c r="EB9" s="139">
        <v>2055.82</v>
      </c>
    </row>
    <row r="10" spans="1:132" ht="15.75">
      <c r="A10" s="30">
        <v>4</v>
      </c>
      <c r="B10" s="31" t="s">
        <v>86</v>
      </c>
      <c r="C10" s="45">
        <f t="shared" si="1"/>
        <v>679</v>
      </c>
      <c r="D10" s="45">
        <f t="shared" si="2"/>
        <v>9385.460000000001</v>
      </c>
      <c r="E10" s="45">
        <f t="shared" si="3"/>
        <v>74</v>
      </c>
      <c r="F10" s="45">
        <f t="shared" si="4"/>
        <v>1529.5299999999988</v>
      </c>
      <c r="G10" s="45">
        <f t="shared" si="5"/>
        <v>0</v>
      </c>
      <c r="H10" s="45">
        <f t="shared" si="6"/>
        <v>0</v>
      </c>
      <c r="I10" s="45">
        <f t="shared" si="7"/>
        <v>0</v>
      </c>
      <c r="J10" s="45">
        <f t="shared" si="8"/>
        <v>0</v>
      </c>
      <c r="K10" s="45">
        <f t="shared" si="9"/>
        <v>5</v>
      </c>
      <c r="L10" s="45">
        <f t="shared" si="10"/>
        <v>129.12</v>
      </c>
      <c r="M10" s="45">
        <f t="shared" si="11"/>
        <v>98</v>
      </c>
      <c r="N10" s="45">
        <f t="shared" si="12"/>
        <v>954.9900000000007</v>
      </c>
      <c r="O10" s="45">
        <f t="shared" si="13"/>
        <v>7</v>
      </c>
      <c r="P10" s="45">
        <f t="shared" si="14"/>
        <v>163.69999999999982</v>
      </c>
      <c r="Q10" s="45">
        <f t="shared" si="15"/>
        <v>0</v>
      </c>
      <c r="R10" s="45">
        <f t="shared" si="16"/>
        <v>0</v>
      </c>
      <c r="S10" s="45">
        <f t="shared" si="17"/>
        <v>0</v>
      </c>
      <c r="T10" s="45">
        <f t="shared" si="18"/>
        <v>0</v>
      </c>
      <c r="U10" s="45">
        <f t="shared" si="19"/>
        <v>33</v>
      </c>
      <c r="V10" s="45">
        <f t="shared" si="20"/>
        <v>225.05000000000018</v>
      </c>
      <c r="W10" s="45">
        <f t="shared" si="21"/>
        <v>93</v>
      </c>
      <c r="X10" s="45">
        <f t="shared" si="22"/>
        <v>827.3299999999999</v>
      </c>
      <c r="Y10" s="45">
        <f t="shared" si="23"/>
        <v>49</v>
      </c>
      <c r="Z10" s="45">
        <f t="shared" si="24"/>
        <v>1156</v>
      </c>
      <c r="AA10" s="45">
        <f t="shared" si="25"/>
        <v>113</v>
      </c>
      <c r="AB10" s="45">
        <f t="shared" si="26"/>
        <v>2174.100000000002</v>
      </c>
      <c r="AC10" s="45">
        <f t="shared" si="27"/>
        <v>0</v>
      </c>
      <c r="AD10" s="45">
        <f t="shared" si="28"/>
        <v>0</v>
      </c>
      <c r="AE10" s="45">
        <f t="shared" si="29"/>
        <v>6</v>
      </c>
      <c r="AF10" s="45">
        <f t="shared" si="30"/>
        <v>0.8499999999999943</v>
      </c>
      <c r="AG10" s="45">
        <f t="shared" si="31"/>
        <v>0</v>
      </c>
      <c r="AH10" s="45">
        <f t="shared" si="32"/>
        <v>0</v>
      </c>
      <c r="AI10" s="45">
        <f t="shared" si="33"/>
        <v>68</v>
      </c>
      <c r="AJ10" s="45">
        <f t="shared" si="34"/>
        <v>1017.8199999999997</v>
      </c>
      <c r="AK10" s="45">
        <f t="shared" si="35"/>
        <v>129</v>
      </c>
      <c r="AL10" s="45">
        <f t="shared" si="36"/>
        <v>931.4699999999993</v>
      </c>
      <c r="AM10" s="45">
        <f t="shared" si="37"/>
        <v>0</v>
      </c>
      <c r="AN10" s="45">
        <f t="shared" si="38"/>
        <v>0</v>
      </c>
      <c r="AO10" s="45">
        <f t="shared" si="39"/>
        <v>3</v>
      </c>
      <c r="AP10" s="45">
        <f t="shared" si="40"/>
        <v>255.5</v>
      </c>
      <c r="AQ10" s="45">
        <f t="shared" si="41"/>
        <v>1</v>
      </c>
      <c r="AR10" s="45">
        <f t="shared" si="42"/>
        <v>20</v>
      </c>
      <c r="AT10" s="134" t="s">
        <v>86</v>
      </c>
      <c r="AU10" s="253">
        <v>6229</v>
      </c>
      <c r="AV10" s="254">
        <v>98144.56</v>
      </c>
      <c r="AW10" s="255">
        <v>590</v>
      </c>
      <c r="AX10" s="254">
        <v>12504.14</v>
      </c>
      <c r="AY10" s="255">
        <v>4</v>
      </c>
      <c r="AZ10" s="255">
        <v>114.5</v>
      </c>
      <c r="BA10" s="255">
        <v>1</v>
      </c>
      <c r="BB10" s="255">
        <v>10</v>
      </c>
      <c r="BC10" s="255">
        <v>81</v>
      </c>
      <c r="BD10" s="255">
        <v>988.77</v>
      </c>
      <c r="BE10" s="255">
        <v>621</v>
      </c>
      <c r="BF10" s="254">
        <v>5685.22</v>
      </c>
      <c r="BG10" s="255">
        <v>130</v>
      </c>
      <c r="BH10" s="254">
        <v>2323.31</v>
      </c>
      <c r="BI10" s="255">
        <v>0</v>
      </c>
      <c r="BJ10" s="255">
        <v>0</v>
      </c>
      <c r="BK10" s="255">
        <v>1</v>
      </c>
      <c r="BL10" s="255">
        <v>10</v>
      </c>
      <c r="BM10" s="255">
        <v>110</v>
      </c>
      <c r="BN10" s="254">
        <v>2158.65</v>
      </c>
      <c r="BO10" s="255">
        <v>823</v>
      </c>
      <c r="BP10" s="254">
        <v>9119</v>
      </c>
      <c r="BQ10" s="255">
        <v>428</v>
      </c>
      <c r="BR10" s="254">
        <v>9616.09</v>
      </c>
      <c r="BS10" s="253">
        <v>1335</v>
      </c>
      <c r="BT10" s="254">
        <v>25885.56</v>
      </c>
      <c r="BU10" s="255">
        <v>75</v>
      </c>
      <c r="BV10" s="254">
        <v>1533.93</v>
      </c>
      <c r="BW10" s="255">
        <v>8</v>
      </c>
      <c r="BX10" s="255">
        <v>46.62</v>
      </c>
      <c r="BY10" s="255">
        <v>0</v>
      </c>
      <c r="BZ10" s="255">
        <v>0</v>
      </c>
      <c r="CA10" s="255">
        <v>575</v>
      </c>
      <c r="CB10" s="254">
        <v>11166.66</v>
      </c>
      <c r="CC10" s="253">
        <v>1349</v>
      </c>
      <c r="CD10" s="254">
        <v>9290.59</v>
      </c>
      <c r="CE10" s="255">
        <v>1</v>
      </c>
      <c r="CF10" s="255">
        <v>28</v>
      </c>
      <c r="CG10" s="255">
        <v>84</v>
      </c>
      <c r="CH10" s="254">
        <v>6472.14</v>
      </c>
      <c r="CI10" s="255">
        <v>13</v>
      </c>
      <c r="CJ10" s="254">
        <v>1191.37</v>
      </c>
      <c r="CL10" s="137" t="s">
        <v>86</v>
      </c>
      <c r="CM10" s="138">
        <v>5550</v>
      </c>
      <c r="CN10" s="139">
        <v>88759.09</v>
      </c>
      <c r="CO10" s="138">
        <v>516</v>
      </c>
      <c r="CP10" s="139">
        <v>10974.61</v>
      </c>
      <c r="CQ10" s="140">
        <v>4</v>
      </c>
      <c r="CR10" s="140">
        <v>114.5</v>
      </c>
      <c r="CS10" s="140">
        <v>1</v>
      </c>
      <c r="CT10" s="140">
        <v>10</v>
      </c>
      <c r="CU10" s="140">
        <v>76</v>
      </c>
      <c r="CV10" s="140">
        <v>859.65</v>
      </c>
      <c r="CW10" s="140">
        <v>523</v>
      </c>
      <c r="CX10" s="139">
        <v>4730.23</v>
      </c>
      <c r="CY10" s="140">
        <v>123</v>
      </c>
      <c r="CZ10" s="139">
        <v>2159.61</v>
      </c>
      <c r="DA10" s="140">
        <v>0</v>
      </c>
      <c r="DB10" s="140">
        <v>0</v>
      </c>
      <c r="DC10" s="140">
        <v>1</v>
      </c>
      <c r="DD10" s="140">
        <v>10</v>
      </c>
      <c r="DE10" s="140">
        <v>77</v>
      </c>
      <c r="DF10" s="139">
        <v>1933.6</v>
      </c>
      <c r="DG10" s="140">
        <v>730</v>
      </c>
      <c r="DH10" s="139">
        <v>8291.67</v>
      </c>
      <c r="DI10" s="140">
        <v>379</v>
      </c>
      <c r="DJ10" s="139">
        <v>8460.09</v>
      </c>
      <c r="DK10" s="138">
        <v>1222</v>
      </c>
      <c r="DL10" s="139">
        <v>23711.46</v>
      </c>
      <c r="DM10" s="140">
        <v>75</v>
      </c>
      <c r="DN10" s="139">
        <v>1533.93</v>
      </c>
      <c r="DO10" s="140">
        <v>2</v>
      </c>
      <c r="DP10" s="139">
        <v>45.77</v>
      </c>
      <c r="DQ10" s="140">
        <v>0</v>
      </c>
      <c r="DR10" s="140">
        <v>0</v>
      </c>
      <c r="DS10" s="140">
        <v>507</v>
      </c>
      <c r="DT10" s="139">
        <v>10148.84</v>
      </c>
      <c r="DU10" s="138">
        <v>1220</v>
      </c>
      <c r="DV10" s="139">
        <v>8359.12</v>
      </c>
      <c r="DW10" s="140">
        <v>1</v>
      </c>
      <c r="DX10" s="139">
        <v>28</v>
      </c>
      <c r="DY10" s="140">
        <v>81</v>
      </c>
      <c r="DZ10" s="139">
        <v>6216.64</v>
      </c>
      <c r="EA10" s="140">
        <v>12</v>
      </c>
      <c r="EB10" s="139">
        <v>1171.37</v>
      </c>
    </row>
    <row r="11" spans="1:132" ht="15.75">
      <c r="A11" s="30">
        <v>5</v>
      </c>
      <c r="B11" s="31" t="s">
        <v>87</v>
      </c>
      <c r="C11" s="45">
        <f t="shared" si="1"/>
        <v>1925</v>
      </c>
      <c r="D11" s="45">
        <f t="shared" si="2"/>
        <v>24787.010000000006</v>
      </c>
      <c r="E11" s="45">
        <f t="shared" si="3"/>
        <v>161</v>
      </c>
      <c r="F11" s="45">
        <f t="shared" si="4"/>
        <v>3285.3600000000006</v>
      </c>
      <c r="G11" s="45">
        <f t="shared" si="5"/>
        <v>0</v>
      </c>
      <c r="H11" s="45">
        <f t="shared" si="6"/>
        <v>0</v>
      </c>
      <c r="I11" s="45">
        <f t="shared" si="7"/>
        <v>0</v>
      </c>
      <c r="J11" s="45">
        <f t="shared" si="8"/>
        <v>0</v>
      </c>
      <c r="K11" s="45">
        <f t="shared" si="9"/>
        <v>45</v>
      </c>
      <c r="L11" s="45">
        <f t="shared" si="10"/>
        <v>427.48</v>
      </c>
      <c r="M11" s="45">
        <f t="shared" si="11"/>
        <v>117</v>
      </c>
      <c r="N11" s="45">
        <f t="shared" si="12"/>
        <v>1363.42</v>
      </c>
      <c r="O11" s="45">
        <f t="shared" si="13"/>
        <v>33</v>
      </c>
      <c r="P11" s="45">
        <f t="shared" si="14"/>
        <v>616.46</v>
      </c>
      <c r="Q11" s="45">
        <f t="shared" si="15"/>
        <v>12</v>
      </c>
      <c r="R11" s="45">
        <f t="shared" si="16"/>
        <v>131</v>
      </c>
      <c r="S11" s="45">
        <f t="shared" si="17"/>
        <v>0</v>
      </c>
      <c r="T11" s="45">
        <f t="shared" si="18"/>
        <v>0</v>
      </c>
      <c r="U11" s="45">
        <f t="shared" si="19"/>
        <v>12</v>
      </c>
      <c r="V11" s="45">
        <f t="shared" si="20"/>
        <v>417.24000000000024</v>
      </c>
      <c r="W11" s="45">
        <f t="shared" si="21"/>
        <v>222</v>
      </c>
      <c r="X11" s="45">
        <f t="shared" si="22"/>
        <v>1145.9500000000007</v>
      </c>
      <c r="Y11" s="45">
        <f t="shared" si="23"/>
        <v>89</v>
      </c>
      <c r="Z11" s="45">
        <f t="shared" si="24"/>
        <v>2073.5699999999997</v>
      </c>
      <c r="AA11" s="45">
        <f t="shared" si="25"/>
        <v>299</v>
      </c>
      <c r="AB11" s="45">
        <f t="shared" si="26"/>
        <v>5788.300000000003</v>
      </c>
      <c r="AC11" s="45">
        <f t="shared" si="27"/>
        <v>72</v>
      </c>
      <c r="AD11" s="45">
        <f t="shared" si="28"/>
        <v>1233.7800000000007</v>
      </c>
      <c r="AE11" s="45">
        <f t="shared" si="29"/>
        <v>29</v>
      </c>
      <c r="AF11" s="45">
        <f t="shared" si="30"/>
        <v>249.28000000000065</v>
      </c>
      <c r="AG11" s="45">
        <f t="shared" si="31"/>
        <v>5</v>
      </c>
      <c r="AH11" s="45">
        <f t="shared" si="32"/>
        <v>18.480000000000018</v>
      </c>
      <c r="AI11" s="45">
        <f t="shared" si="33"/>
        <v>321</v>
      </c>
      <c r="AJ11" s="45">
        <f t="shared" si="34"/>
        <v>2819.2299999999996</v>
      </c>
      <c r="AK11" s="45">
        <f t="shared" si="35"/>
        <v>427</v>
      </c>
      <c r="AL11" s="45">
        <f t="shared" si="36"/>
        <v>3191.6600000000035</v>
      </c>
      <c r="AM11" s="45">
        <f t="shared" si="37"/>
        <v>7</v>
      </c>
      <c r="AN11" s="45">
        <f t="shared" si="38"/>
        <v>68.3900000000001</v>
      </c>
      <c r="AO11" s="45">
        <f t="shared" si="39"/>
        <v>14</v>
      </c>
      <c r="AP11" s="45">
        <f t="shared" si="40"/>
        <v>1265.880000000001</v>
      </c>
      <c r="AQ11" s="45">
        <f t="shared" si="41"/>
        <v>60</v>
      </c>
      <c r="AR11" s="45">
        <f t="shared" si="42"/>
        <v>691.5299999999988</v>
      </c>
      <c r="AT11" s="134" t="s">
        <v>87</v>
      </c>
      <c r="AU11" s="253">
        <v>19208</v>
      </c>
      <c r="AV11" s="254">
        <v>318351.8</v>
      </c>
      <c r="AW11" s="253">
        <v>1646</v>
      </c>
      <c r="AX11" s="254">
        <v>37526.55</v>
      </c>
      <c r="AY11" s="255">
        <v>0</v>
      </c>
      <c r="AZ11" s="255">
        <v>0</v>
      </c>
      <c r="BA11" s="255">
        <v>0</v>
      </c>
      <c r="BB11" s="255">
        <v>0</v>
      </c>
      <c r="BC11" s="255">
        <v>393</v>
      </c>
      <c r="BD11" s="254">
        <v>4263.08</v>
      </c>
      <c r="BE11" s="253">
        <v>1049</v>
      </c>
      <c r="BF11" s="254">
        <v>11874.31</v>
      </c>
      <c r="BG11" s="255">
        <v>349</v>
      </c>
      <c r="BH11" s="254">
        <v>7413.74</v>
      </c>
      <c r="BI11" s="255">
        <v>43</v>
      </c>
      <c r="BJ11" s="255">
        <v>674.11</v>
      </c>
      <c r="BK11" s="255">
        <v>0</v>
      </c>
      <c r="BL11" s="255">
        <v>0</v>
      </c>
      <c r="BM11" s="255">
        <v>159</v>
      </c>
      <c r="BN11" s="254">
        <v>4090.07</v>
      </c>
      <c r="BO11" s="253">
        <v>2321</v>
      </c>
      <c r="BP11" s="254">
        <v>23014.65</v>
      </c>
      <c r="BQ11" s="253">
        <v>1087</v>
      </c>
      <c r="BR11" s="254">
        <v>25841.72</v>
      </c>
      <c r="BS11" s="253">
        <v>3653</v>
      </c>
      <c r="BT11" s="254">
        <v>72071.03</v>
      </c>
      <c r="BU11" s="255">
        <v>838</v>
      </c>
      <c r="BV11" s="254">
        <v>16810.66</v>
      </c>
      <c r="BW11" s="255">
        <v>673</v>
      </c>
      <c r="BX11" s="254">
        <v>8969.68</v>
      </c>
      <c r="BY11" s="255">
        <v>38</v>
      </c>
      <c r="BZ11" s="255">
        <v>710.24</v>
      </c>
      <c r="CA11" s="253">
        <v>1803</v>
      </c>
      <c r="CB11" s="254">
        <v>31749.17</v>
      </c>
      <c r="CC11" s="253">
        <v>4131</v>
      </c>
      <c r="CD11" s="254">
        <v>41858.41</v>
      </c>
      <c r="CE11" s="255">
        <v>131</v>
      </c>
      <c r="CF11" s="254">
        <v>1629.98</v>
      </c>
      <c r="CG11" s="255">
        <v>199</v>
      </c>
      <c r="CH11" s="254">
        <v>18794.52</v>
      </c>
      <c r="CI11" s="255">
        <v>695</v>
      </c>
      <c r="CJ11" s="254">
        <v>11059.9</v>
      </c>
      <c r="CL11" s="137" t="s">
        <v>87</v>
      </c>
      <c r="CM11" s="138">
        <v>17283</v>
      </c>
      <c r="CN11" s="139">
        <v>293564.81</v>
      </c>
      <c r="CO11" s="138">
        <v>1485</v>
      </c>
      <c r="CP11" s="139">
        <v>34241.19</v>
      </c>
      <c r="CQ11" s="140">
        <v>0</v>
      </c>
      <c r="CR11" s="140">
        <v>0</v>
      </c>
      <c r="CS11" s="140">
        <v>0</v>
      </c>
      <c r="CT11" s="140">
        <v>0</v>
      </c>
      <c r="CU11" s="140">
        <v>348</v>
      </c>
      <c r="CV11" s="140">
        <v>3835.6</v>
      </c>
      <c r="CW11" s="140">
        <v>932</v>
      </c>
      <c r="CX11" s="139">
        <v>10510.89</v>
      </c>
      <c r="CY11" s="140">
        <v>316</v>
      </c>
      <c r="CZ11" s="139">
        <v>6797.28</v>
      </c>
      <c r="DA11" s="140">
        <v>31</v>
      </c>
      <c r="DB11" s="140">
        <v>543.11</v>
      </c>
      <c r="DC11" s="140">
        <v>0</v>
      </c>
      <c r="DD11" s="140">
        <v>0</v>
      </c>
      <c r="DE11" s="140">
        <v>147</v>
      </c>
      <c r="DF11" s="139">
        <v>3672.83</v>
      </c>
      <c r="DG11" s="140">
        <v>2099</v>
      </c>
      <c r="DH11" s="139">
        <v>21868.7</v>
      </c>
      <c r="DI11" s="140">
        <v>998</v>
      </c>
      <c r="DJ11" s="139">
        <v>23768.15</v>
      </c>
      <c r="DK11" s="138">
        <v>3354</v>
      </c>
      <c r="DL11" s="139">
        <v>66282.73</v>
      </c>
      <c r="DM11" s="140">
        <v>766</v>
      </c>
      <c r="DN11" s="139">
        <v>15576.88</v>
      </c>
      <c r="DO11" s="140">
        <v>644</v>
      </c>
      <c r="DP11" s="139">
        <v>8720.4</v>
      </c>
      <c r="DQ11" s="140">
        <v>33</v>
      </c>
      <c r="DR11" s="140">
        <v>691.76</v>
      </c>
      <c r="DS11" s="138">
        <v>1482</v>
      </c>
      <c r="DT11" s="139">
        <v>28929.94</v>
      </c>
      <c r="DU11" s="138">
        <v>3704</v>
      </c>
      <c r="DV11" s="139">
        <v>38666.75</v>
      </c>
      <c r="DW11" s="140">
        <v>124</v>
      </c>
      <c r="DX11" s="139">
        <v>1561.59</v>
      </c>
      <c r="DY11" s="140">
        <v>185</v>
      </c>
      <c r="DZ11" s="139">
        <v>17528.64</v>
      </c>
      <c r="EA11" s="138">
        <v>635</v>
      </c>
      <c r="EB11" s="139">
        <v>10368.37</v>
      </c>
    </row>
    <row r="12" spans="1:132" ht="15.75">
      <c r="A12" s="30">
        <v>6</v>
      </c>
      <c r="B12" s="31" t="s">
        <v>102</v>
      </c>
      <c r="C12" s="45">
        <f t="shared" si="1"/>
        <v>1</v>
      </c>
      <c r="D12" s="45">
        <f t="shared" si="2"/>
        <v>200</v>
      </c>
      <c r="E12" s="45">
        <f t="shared" si="3"/>
        <v>0</v>
      </c>
      <c r="F12" s="45">
        <f t="shared" si="4"/>
        <v>0</v>
      </c>
      <c r="G12" s="45">
        <f t="shared" si="5"/>
        <v>0</v>
      </c>
      <c r="H12" s="45">
        <f t="shared" si="6"/>
        <v>0</v>
      </c>
      <c r="I12" s="45">
        <f t="shared" si="7"/>
        <v>0</v>
      </c>
      <c r="J12" s="45">
        <f t="shared" si="8"/>
        <v>0</v>
      </c>
      <c r="K12" s="45">
        <f t="shared" si="9"/>
        <v>0</v>
      </c>
      <c r="L12" s="45">
        <f t="shared" si="10"/>
        <v>0</v>
      </c>
      <c r="M12" s="45">
        <f t="shared" si="11"/>
        <v>0</v>
      </c>
      <c r="N12" s="45">
        <f t="shared" si="12"/>
        <v>0</v>
      </c>
      <c r="O12" s="45">
        <f t="shared" si="13"/>
        <v>0</v>
      </c>
      <c r="P12" s="45">
        <f t="shared" si="14"/>
        <v>0</v>
      </c>
      <c r="Q12" s="45">
        <f t="shared" si="15"/>
        <v>0</v>
      </c>
      <c r="R12" s="45">
        <f t="shared" si="16"/>
        <v>0</v>
      </c>
      <c r="S12" s="45">
        <f t="shared" si="17"/>
        <v>0</v>
      </c>
      <c r="T12" s="45">
        <f t="shared" si="18"/>
        <v>0</v>
      </c>
      <c r="U12" s="45">
        <f t="shared" si="19"/>
        <v>0</v>
      </c>
      <c r="V12" s="45">
        <f t="shared" si="20"/>
        <v>0</v>
      </c>
      <c r="W12" s="45">
        <f t="shared" si="21"/>
        <v>0</v>
      </c>
      <c r="X12" s="45">
        <f t="shared" si="22"/>
        <v>0</v>
      </c>
      <c r="Y12" s="45">
        <f t="shared" si="23"/>
        <v>0</v>
      </c>
      <c r="Z12" s="45">
        <f t="shared" si="24"/>
        <v>0</v>
      </c>
      <c r="AA12" s="45">
        <f t="shared" si="25"/>
        <v>0</v>
      </c>
      <c r="AB12" s="45">
        <f t="shared" si="26"/>
        <v>0</v>
      </c>
      <c r="AC12" s="45">
        <f t="shared" si="27"/>
        <v>0</v>
      </c>
      <c r="AD12" s="45">
        <f t="shared" si="28"/>
        <v>0</v>
      </c>
      <c r="AE12" s="45">
        <f t="shared" si="29"/>
        <v>0</v>
      </c>
      <c r="AF12" s="45">
        <f t="shared" si="30"/>
        <v>0</v>
      </c>
      <c r="AG12" s="45">
        <f t="shared" si="31"/>
        <v>0</v>
      </c>
      <c r="AH12" s="45">
        <f t="shared" si="32"/>
        <v>0</v>
      </c>
      <c r="AI12" s="45">
        <f t="shared" si="33"/>
        <v>1</v>
      </c>
      <c r="AJ12" s="45">
        <f t="shared" si="34"/>
        <v>200</v>
      </c>
      <c r="AK12" s="45">
        <f t="shared" si="35"/>
        <v>0</v>
      </c>
      <c r="AL12" s="45">
        <f t="shared" si="36"/>
        <v>0</v>
      </c>
      <c r="AM12" s="45">
        <f t="shared" si="37"/>
        <v>0</v>
      </c>
      <c r="AN12" s="45">
        <f t="shared" si="38"/>
        <v>0</v>
      </c>
      <c r="AO12" s="45">
        <f t="shared" si="39"/>
        <v>0</v>
      </c>
      <c r="AP12" s="45">
        <f t="shared" si="40"/>
        <v>0</v>
      </c>
      <c r="AQ12" s="45">
        <f t="shared" si="41"/>
        <v>0</v>
      </c>
      <c r="AR12" s="45">
        <f t="shared" si="42"/>
        <v>0</v>
      </c>
      <c r="AT12" s="134" t="s">
        <v>102</v>
      </c>
      <c r="AU12" s="255">
        <v>69</v>
      </c>
      <c r="AV12" s="254">
        <v>2551.7</v>
      </c>
      <c r="AW12" s="255">
        <v>30</v>
      </c>
      <c r="AX12" s="255">
        <v>772.8</v>
      </c>
      <c r="AY12" s="255">
        <v>0</v>
      </c>
      <c r="AZ12" s="255">
        <v>0</v>
      </c>
      <c r="BA12" s="255">
        <v>0</v>
      </c>
      <c r="BB12" s="255">
        <v>0</v>
      </c>
      <c r="BC12" s="255">
        <v>0</v>
      </c>
      <c r="BD12" s="255">
        <v>0</v>
      </c>
      <c r="BE12" s="255">
        <v>4</v>
      </c>
      <c r="BF12" s="255">
        <v>81</v>
      </c>
      <c r="BG12" s="255">
        <v>0</v>
      </c>
      <c r="BH12" s="255">
        <v>0</v>
      </c>
      <c r="BI12" s="255">
        <v>0</v>
      </c>
      <c r="BJ12" s="255">
        <v>0</v>
      </c>
      <c r="BK12" s="255">
        <v>0</v>
      </c>
      <c r="BL12" s="255">
        <v>0</v>
      </c>
      <c r="BM12" s="255">
        <v>0</v>
      </c>
      <c r="BN12" s="255">
        <v>0</v>
      </c>
      <c r="BO12" s="255">
        <v>3</v>
      </c>
      <c r="BP12" s="255">
        <v>248</v>
      </c>
      <c r="BQ12" s="255">
        <v>3</v>
      </c>
      <c r="BR12" s="255">
        <v>55</v>
      </c>
      <c r="BS12" s="255">
        <v>8</v>
      </c>
      <c r="BT12" s="255">
        <v>225</v>
      </c>
      <c r="BU12" s="255">
        <v>1</v>
      </c>
      <c r="BV12" s="255">
        <v>15</v>
      </c>
      <c r="BW12" s="255">
        <v>0</v>
      </c>
      <c r="BX12" s="255">
        <v>0</v>
      </c>
      <c r="BY12" s="255">
        <v>0</v>
      </c>
      <c r="BZ12" s="255">
        <v>0</v>
      </c>
      <c r="CA12" s="255">
        <v>3</v>
      </c>
      <c r="CB12" s="255">
        <v>402</v>
      </c>
      <c r="CC12" s="255">
        <v>10</v>
      </c>
      <c r="CD12" s="255">
        <v>182.1</v>
      </c>
      <c r="CE12" s="255">
        <v>0</v>
      </c>
      <c r="CF12" s="255">
        <v>0</v>
      </c>
      <c r="CG12" s="255">
        <v>5</v>
      </c>
      <c r="CH12" s="255">
        <v>218.8</v>
      </c>
      <c r="CI12" s="255">
        <v>2</v>
      </c>
      <c r="CJ12" s="255">
        <v>352</v>
      </c>
      <c r="CL12" s="137" t="s">
        <v>102</v>
      </c>
      <c r="CM12" s="138">
        <v>68</v>
      </c>
      <c r="CN12" s="139">
        <v>2351.7</v>
      </c>
      <c r="CO12" s="140">
        <v>30</v>
      </c>
      <c r="CP12" s="139">
        <v>772.8</v>
      </c>
      <c r="CQ12" s="140">
        <v>0</v>
      </c>
      <c r="CR12" s="140">
        <v>0</v>
      </c>
      <c r="CS12" s="140">
        <v>0</v>
      </c>
      <c r="CT12" s="140">
        <v>0</v>
      </c>
      <c r="CU12" s="140">
        <v>0</v>
      </c>
      <c r="CV12" s="140">
        <v>0</v>
      </c>
      <c r="CW12" s="140">
        <v>4</v>
      </c>
      <c r="CX12" s="139">
        <v>81</v>
      </c>
      <c r="CY12" s="140">
        <v>0</v>
      </c>
      <c r="CZ12" s="140">
        <v>0</v>
      </c>
      <c r="DA12" s="140">
        <v>0</v>
      </c>
      <c r="DB12" s="140">
        <v>0</v>
      </c>
      <c r="DC12" s="140">
        <v>0</v>
      </c>
      <c r="DD12" s="140">
        <v>0</v>
      </c>
      <c r="DE12" s="140">
        <v>0</v>
      </c>
      <c r="DF12" s="140">
        <v>0</v>
      </c>
      <c r="DG12" s="140">
        <v>3</v>
      </c>
      <c r="DH12" s="139">
        <v>248</v>
      </c>
      <c r="DI12" s="140">
        <v>3</v>
      </c>
      <c r="DJ12" s="140">
        <v>55</v>
      </c>
      <c r="DK12" s="140">
        <v>8</v>
      </c>
      <c r="DL12" s="139">
        <v>225</v>
      </c>
      <c r="DM12" s="140">
        <v>1</v>
      </c>
      <c r="DN12" s="140">
        <v>15</v>
      </c>
      <c r="DO12" s="140">
        <v>0</v>
      </c>
      <c r="DP12" s="140">
        <v>0</v>
      </c>
      <c r="DQ12" s="140">
        <v>0</v>
      </c>
      <c r="DR12" s="140">
        <v>0</v>
      </c>
      <c r="DS12" s="140">
        <v>2</v>
      </c>
      <c r="DT12" s="139">
        <v>202</v>
      </c>
      <c r="DU12" s="140">
        <v>10</v>
      </c>
      <c r="DV12" s="139">
        <v>182.1</v>
      </c>
      <c r="DW12" s="140">
        <v>0</v>
      </c>
      <c r="DX12" s="140">
        <v>0</v>
      </c>
      <c r="DY12" s="140">
        <v>5</v>
      </c>
      <c r="DZ12" s="139">
        <v>218.8</v>
      </c>
      <c r="EA12" s="140">
        <v>2</v>
      </c>
      <c r="EB12" s="139">
        <v>352</v>
      </c>
    </row>
    <row r="13" spans="1:132" ht="15.75">
      <c r="A13" s="30">
        <v>7</v>
      </c>
      <c r="B13" s="31" t="s">
        <v>88</v>
      </c>
      <c r="C13" s="45">
        <f t="shared" si="1"/>
        <v>458</v>
      </c>
      <c r="D13" s="45">
        <f t="shared" si="2"/>
        <v>7094.210000000001</v>
      </c>
      <c r="E13" s="45">
        <f t="shared" si="3"/>
        <v>93</v>
      </c>
      <c r="F13" s="45">
        <f t="shared" si="4"/>
        <v>1928.6499999999996</v>
      </c>
      <c r="G13" s="45">
        <f t="shared" si="5"/>
        <v>0</v>
      </c>
      <c r="H13" s="45">
        <f t="shared" si="6"/>
        <v>0</v>
      </c>
      <c r="I13" s="45">
        <f t="shared" si="7"/>
        <v>0</v>
      </c>
      <c r="J13" s="45">
        <f t="shared" si="8"/>
        <v>0</v>
      </c>
      <c r="K13" s="45">
        <f t="shared" si="9"/>
        <v>10</v>
      </c>
      <c r="L13" s="45">
        <f t="shared" si="10"/>
        <v>74.72000000000003</v>
      </c>
      <c r="M13" s="45">
        <f t="shared" si="11"/>
        <v>46</v>
      </c>
      <c r="N13" s="45">
        <f t="shared" si="12"/>
        <v>814.12</v>
      </c>
      <c r="O13" s="45">
        <f t="shared" si="13"/>
        <v>11</v>
      </c>
      <c r="P13" s="45">
        <f t="shared" si="14"/>
        <v>177.8800000000001</v>
      </c>
      <c r="Q13" s="45">
        <f t="shared" si="15"/>
        <v>4</v>
      </c>
      <c r="R13" s="45">
        <f t="shared" si="16"/>
        <v>80.72000000000025</v>
      </c>
      <c r="S13" s="45">
        <f t="shared" si="17"/>
        <v>4</v>
      </c>
      <c r="T13" s="45">
        <f t="shared" si="18"/>
        <v>79.10000000000002</v>
      </c>
      <c r="U13" s="45">
        <f t="shared" si="19"/>
        <v>2</v>
      </c>
      <c r="V13" s="45">
        <f t="shared" si="20"/>
        <v>39.55000000000007</v>
      </c>
      <c r="W13" s="45">
        <f t="shared" si="21"/>
        <v>49</v>
      </c>
      <c r="X13" s="45">
        <f t="shared" si="22"/>
        <v>381.0500000000002</v>
      </c>
      <c r="Y13" s="45">
        <f t="shared" si="23"/>
        <v>21</v>
      </c>
      <c r="Z13" s="45">
        <f t="shared" si="24"/>
        <v>455.1400000000003</v>
      </c>
      <c r="AA13" s="45">
        <f t="shared" si="25"/>
        <v>40</v>
      </c>
      <c r="AB13" s="45">
        <f t="shared" si="26"/>
        <v>791.6400000000012</v>
      </c>
      <c r="AC13" s="45">
        <f t="shared" si="27"/>
        <v>2</v>
      </c>
      <c r="AD13" s="45">
        <f t="shared" si="28"/>
        <v>20</v>
      </c>
      <c r="AE13" s="45">
        <f t="shared" si="29"/>
        <v>8</v>
      </c>
      <c r="AF13" s="45">
        <f t="shared" si="30"/>
        <v>114.82000000000005</v>
      </c>
      <c r="AG13" s="45">
        <f t="shared" si="31"/>
        <v>2</v>
      </c>
      <c r="AH13" s="45">
        <f t="shared" si="32"/>
        <v>32.44999999999999</v>
      </c>
      <c r="AI13" s="45">
        <f t="shared" si="33"/>
        <v>59</v>
      </c>
      <c r="AJ13" s="45">
        <f t="shared" si="34"/>
        <v>917.9200000000001</v>
      </c>
      <c r="AK13" s="45">
        <f t="shared" si="35"/>
        <v>73</v>
      </c>
      <c r="AL13" s="45">
        <f t="shared" si="36"/>
        <v>706.25</v>
      </c>
      <c r="AM13" s="45">
        <f t="shared" si="37"/>
        <v>11</v>
      </c>
      <c r="AN13" s="45">
        <f t="shared" si="38"/>
        <v>47.170000000000016</v>
      </c>
      <c r="AO13" s="45">
        <f t="shared" si="39"/>
        <v>3</v>
      </c>
      <c r="AP13" s="45">
        <f t="shared" si="40"/>
        <v>251</v>
      </c>
      <c r="AQ13" s="45">
        <f t="shared" si="41"/>
        <v>20</v>
      </c>
      <c r="AR13" s="45">
        <f t="shared" si="42"/>
        <v>182.0300000000002</v>
      </c>
      <c r="AT13" s="134" t="s">
        <v>88</v>
      </c>
      <c r="AU13" s="253">
        <v>3574</v>
      </c>
      <c r="AV13" s="254">
        <v>65261.42</v>
      </c>
      <c r="AW13" s="255">
        <v>631</v>
      </c>
      <c r="AX13" s="254">
        <v>13546</v>
      </c>
      <c r="AY13" s="255">
        <v>3</v>
      </c>
      <c r="AZ13" s="255">
        <v>65.06</v>
      </c>
      <c r="BA13" s="255">
        <v>0</v>
      </c>
      <c r="BB13" s="255">
        <v>0</v>
      </c>
      <c r="BC13" s="255">
        <v>41</v>
      </c>
      <c r="BD13" s="255">
        <v>722.11</v>
      </c>
      <c r="BE13" s="255">
        <v>145</v>
      </c>
      <c r="BF13" s="254">
        <v>1817.01</v>
      </c>
      <c r="BG13" s="255">
        <v>102</v>
      </c>
      <c r="BH13" s="254">
        <v>1729.49</v>
      </c>
      <c r="BI13" s="255">
        <v>98</v>
      </c>
      <c r="BJ13" s="254">
        <v>2151.51</v>
      </c>
      <c r="BK13" s="255">
        <v>76</v>
      </c>
      <c r="BL13" s="254">
        <v>1039.24</v>
      </c>
      <c r="BM13" s="255">
        <v>31</v>
      </c>
      <c r="BN13" s="255">
        <v>761.85</v>
      </c>
      <c r="BO13" s="255">
        <v>418</v>
      </c>
      <c r="BP13" s="254">
        <v>6327.24</v>
      </c>
      <c r="BQ13" s="255">
        <v>226</v>
      </c>
      <c r="BR13" s="254">
        <v>5688.35</v>
      </c>
      <c r="BS13" s="255">
        <v>378</v>
      </c>
      <c r="BT13" s="254">
        <v>8741.12</v>
      </c>
      <c r="BU13" s="255">
        <v>88</v>
      </c>
      <c r="BV13" s="254">
        <v>1241.5</v>
      </c>
      <c r="BW13" s="255">
        <v>53</v>
      </c>
      <c r="BX13" s="255">
        <v>883.33</v>
      </c>
      <c r="BY13" s="255">
        <v>7</v>
      </c>
      <c r="BZ13" s="255">
        <v>129.13</v>
      </c>
      <c r="CA13" s="255">
        <v>314</v>
      </c>
      <c r="CB13" s="254">
        <v>6526.38</v>
      </c>
      <c r="CC13" s="255">
        <v>672</v>
      </c>
      <c r="CD13" s="254">
        <v>7563.37</v>
      </c>
      <c r="CE13" s="255">
        <v>55</v>
      </c>
      <c r="CF13" s="255">
        <v>441.63</v>
      </c>
      <c r="CG13" s="255">
        <v>62</v>
      </c>
      <c r="CH13" s="254">
        <v>2734.21</v>
      </c>
      <c r="CI13" s="255">
        <v>174</v>
      </c>
      <c r="CJ13" s="254">
        <v>3152.9</v>
      </c>
      <c r="CL13" s="137" t="s">
        <v>88</v>
      </c>
      <c r="CM13" s="138">
        <v>3116</v>
      </c>
      <c r="CN13" s="139">
        <v>58167.22</v>
      </c>
      <c r="CO13" s="140">
        <v>538</v>
      </c>
      <c r="CP13" s="139">
        <v>11617.35</v>
      </c>
      <c r="CQ13" s="140">
        <v>3</v>
      </c>
      <c r="CR13" s="140">
        <v>65.06</v>
      </c>
      <c r="CS13" s="140">
        <v>0</v>
      </c>
      <c r="CT13" s="140">
        <v>0</v>
      </c>
      <c r="CU13" s="140">
        <v>31</v>
      </c>
      <c r="CV13" s="139">
        <v>647.39</v>
      </c>
      <c r="CW13" s="140">
        <v>99</v>
      </c>
      <c r="CX13" s="139">
        <v>1002.89</v>
      </c>
      <c r="CY13" s="140">
        <v>91</v>
      </c>
      <c r="CZ13" s="140">
        <v>1551.61</v>
      </c>
      <c r="DA13" s="140">
        <v>94</v>
      </c>
      <c r="DB13" s="139">
        <v>2070.79</v>
      </c>
      <c r="DC13" s="140">
        <v>72</v>
      </c>
      <c r="DD13" s="139">
        <v>960.14</v>
      </c>
      <c r="DE13" s="140">
        <v>29</v>
      </c>
      <c r="DF13" s="139">
        <v>722.3</v>
      </c>
      <c r="DG13" s="140">
        <v>369</v>
      </c>
      <c r="DH13" s="139">
        <v>5946.19</v>
      </c>
      <c r="DI13" s="140">
        <v>205</v>
      </c>
      <c r="DJ13" s="139">
        <v>5233.21</v>
      </c>
      <c r="DK13" s="140">
        <v>338</v>
      </c>
      <c r="DL13" s="139">
        <v>7949.48</v>
      </c>
      <c r="DM13" s="140">
        <v>86</v>
      </c>
      <c r="DN13" s="139">
        <v>1221.5</v>
      </c>
      <c r="DO13" s="140">
        <v>45</v>
      </c>
      <c r="DP13" s="140">
        <v>768.51</v>
      </c>
      <c r="DQ13" s="140">
        <v>5</v>
      </c>
      <c r="DR13" s="140">
        <v>96.68</v>
      </c>
      <c r="DS13" s="140">
        <v>255</v>
      </c>
      <c r="DT13" s="139">
        <v>5608.46</v>
      </c>
      <c r="DU13" s="140">
        <v>599</v>
      </c>
      <c r="DV13" s="139">
        <v>6857.12</v>
      </c>
      <c r="DW13" s="140">
        <v>44</v>
      </c>
      <c r="DX13" s="140">
        <v>394.46</v>
      </c>
      <c r="DY13" s="140">
        <v>59</v>
      </c>
      <c r="DZ13" s="139">
        <v>2483.21</v>
      </c>
      <c r="EA13" s="140">
        <v>154</v>
      </c>
      <c r="EB13" s="139">
        <v>2970.87</v>
      </c>
    </row>
    <row r="14" spans="1:132" ht="15.75">
      <c r="A14" s="30">
        <v>8</v>
      </c>
      <c r="B14" s="31" t="s">
        <v>89</v>
      </c>
      <c r="C14" s="45">
        <f t="shared" si="1"/>
        <v>210</v>
      </c>
      <c r="D14" s="45">
        <f t="shared" si="2"/>
        <v>2922.2000000000007</v>
      </c>
      <c r="E14" s="45">
        <f t="shared" si="3"/>
        <v>33</v>
      </c>
      <c r="F14" s="45">
        <f t="shared" si="4"/>
        <v>618.2700000000004</v>
      </c>
      <c r="G14" s="45">
        <f t="shared" si="5"/>
        <v>0</v>
      </c>
      <c r="H14" s="45">
        <f t="shared" si="6"/>
        <v>0</v>
      </c>
      <c r="I14" s="45">
        <f t="shared" si="7"/>
        <v>0</v>
      </c>
      <c r="J14" s="45">
        <f t="shared" si="8"/>
        <v>0</v>
      </c>
      <c r="K14" s="45">
        <f t="shared" si="9"/>
        <v>3</v>
      </c>
      <c r="L14" s="45">
        <f t="shared" si="10"/>
        <v>8.100000000000023</v>
      </c>
      <c r="M14" s="45">
        <f t="shared" si="11"/>
        <v>13</v>
      </c>
      <c r="N14" s="45">
        <f t="shared" si="12"/>
        <v>201.18000000000006</v>
      </c>
      <c r="O14" s="45">
        <f t="shared" si="13"/>
        <v>4</v>
      </c>
      <c r="P14" s="45">
        <f t="shared" si="14"/>
        <v>33.370000000000005</v>
      </c>
      <c r="Q14" s="45">
        <f t="shared" si="15"/>
        <v>0</v>
      </c>
      <c r="R14" s="45">
        <f t="shared" si="16"/>
        <v>0</v>
      </c>
      <c r="S14" s="45">
        <f t="shared" si="17"/>
        <v>0</v>
      </c>
      <c r="T14" s="45">
        <f t="shared" si="18"/>
        <v>0</v>
      </c>
      <c r="U14" s="45">
        <f t="shared" si="19"/>
        <v>0</v>
      </c>
      <c r="V14" s="45">
        <f t="shared" si="20"/>
        <v>0</v>
      </c>
      <c r="W14" s="45">
        <f t="shared" si="21"/>
        <v>30</v>
      </c>
      <c r="X14" s="45">
        <f t="shared" si="22"/>
        <v>183.75</v>
      </c>
      <c r="Y14" s="45">
        <f t="shared" si="23"/>
        <v>4</v>
      </c>
      <c r="Z14" s="45">
        <f t="shared" si="24"/>
        <v>113.55000000000018</v>
      </c>
      <c r="AA14" s="45">
        <f t="shared" si="25"/>
        <v>9</v>
      </c>
      <c r="AB14" s="45">
        <f t="shared" si="26"/>
        <v>369.5</v>
      </c>
      <c r="AC14" s="45">
        <f t="shared" si="27"/>
        <v>0</v>
      </c>
      <c r="AD14" s="45">
        <f t="shared" si="28"/>
        <v>40</v>
      </c>
      <c r="AE14" s="45">
        <f t="shared" si="29"/>
        <v>8</v>
      </c>
      <c r="AF14" s="45">
        <f t="shared" si="30"/>
        <v>172.99999999999994</v>
      </c>
      <c r="AG14" s="45">
        <f t="shared" si="31"/>
        <v>0</v>
      </c>
      <c r="AH14" s="45">
        <f t="shared" si="32"/>
        <v>0</v>
      </c>
      <c r="AI14" s="45">
        <f t="shared" si="33"/>
        <v>50</v>
      </c>
      <c r="AJ14" s="45">
        <f t="shared" si="34"/>
        <v>399.87999999999965</v>
      </c>
      <c r="AK14" s="45">
        <f t="shared" si="35"/>
        <v>49</v>
      </c>
      <c r="AL14" s="45">
        <f t="shared" si="36"/>
        <v>319.6399999999999</v>
      </c>
      <c r="AM14" s="45">
        <f t="shared" si="37"/>
        <v>2</v>
      </c>
      <c r="AN14" s="45">
        <f t="shared" si="38"/>
        <v>32</v>
      </c>
      <c r="AO14" s="45">
        <f t="shared" si="39"/>
        <v>4</v>
      </c>
      <c r="AP14" s="45">
        <f t="shared" si="40"/>
        <v>428.6600000000001</v>
      </c>
      <c r="AQ14" s="45">
        <f t="shared" si="41"/>
        <v>1</v>
      </c>
      <c r="AR14" s="45">
        <f t="shared" si="42"/>
        <v>1.2999999999999972</v>
      </c>
      <c r="AT14" s="134" t="s">
        <v>89</v>
      </c>
      <c r="AU14" s="253">
        <v>1400</v>
      </c>
      <c r="AV14" s="254">
        <v>26040.94</v>
      </c>
      <c r="AW14" s="255">
        <v>203</v>
      </c>
      <c r="AX14" s="254">
        <v>5579.88</v>
      </c>
      <c r="AY14" s="255">
        <v>0</v>
      </c>
      <c r="AZ14" s="255">
        <v>0</v>
      </c>
      <c r="BA14" s="255">
        <v>0</v>
      </c>
      <c r="BB14" s="255">
        <v>0</v>
      </c>
      <c r="BC14" s="255">
        <v>15</v>
      </c>
      <c r="BD14" s="255">
        <v>293</v>
      </c>
      <c r="BE14" s="255">
        <v>106</v>
      </c>
      <c r="BF14" s="254">
        <v>1908.97</v>
      </c>
      <c r="BG14" s="255">
        <v>27</v>
      </c>
      <c r="BH14" s="255">
        <v>643.27</v>
      </c>
      <c r="BI14" s="255">
        <v>5</v>
      </c>
      <c r="BJ14" s="255">
        <v>135</v>
      </c>
      <c r="BK14" s="255">
        <v>0</v>
      </c>
      <c r="BL14" s="255">
        <v>0</v>
      </c>
      <c r="BM14" s="255">
        <v>10</v>
      </c>
      <c r="BN14" s="255">
        <v>254.57</v>
      </c>
      <c r="BO14" s="255">
        <v>212</v>
      </c>
      <c r="BP14" s="254">
        <v>3040.35</v>
      </c>
      <c r="BQ14" s="255">
        <v>64</v>
      </c>
      <c r="BR14" s="254">
        <v>1692.89</v>
      </c>
      <c r="BS14" s="255">
        <v>115</v>
      </c>
      <c r="BT14" s="254">
        <v>3211.18</v>
      </c>
      <c r="BU14" s="255">
        <v>32</v>
      </c>
      <c r="BV14" s="254">
        <v>1202.48</v>
      </c>
      <c r="BW14" s="255">
        <v>29</v>
      </c>
      <c r="BX14" s="255">
        <v>567.8</v>
      </c>
      <c r="BY14" s="255">
        <v>0</v>
      </c>
      <c r="BZ14" s="255">
        <v>0</v>
      </c>
      <c r="CA14" s="255">
        <v>239</v>
      </c>
      <c r="CB14" s="254">
        <v>2759.41</v>
      </c>
      <c r="CC14" s="255">
        <v>307</v>
      </c>
      <c r="CD14" s="254">
        <v>2676.68</v>
      </c>
      <c r="CE14" s="255">
        <v>14</v>
      </c>
      <c r="CF14" s="255">
        <v>304.74</v>
      </c>
      <c r="CG14" s="255">
        <v>19</v>
      </c>
      <c r="CH14" s="254">
        <v>1714.41</v>
      </c>
      <c r="CI14" s="255">
        <v>3</v>
      </c>
      <c r="CJ14" s="255">
        <v>56.3</v>
      </c>
      <c r="CL14" s="137" t="s">
        <v>89</v>
      </c>
      <c r="CM14" s="140">
        <v>1190</v>
      </c>
      <c r="CN14" s="139">
        <v>23118.73</v>
      </c>
      <c r="CO14" s="140">
        <v>170</v>
      </c>
      <c r="CP14" s="139">
        <v>4961.61</v>
      </c>
      <c r="CQ14" s="140">
        <v>0</v>
      </c>
      <c r="CR14" s="140">
        <v>0</v>
      </c>
      <c r="CS14" s="140">
        <v>0</v>
      </c>
      <c r="CT14" s="140">
        <v>0</v>
      </c>
      <c r="CU14" s="140">
        <v>12</v>
      </c>
      <c r="CV14" s="140">
        <v>284.9</v>
      </c>
      <c r="CW14" s="140">
        <v>93</v>
      </c>
      <c r="CX14" s="139">
        <v>1707.79</v>
      </c>
      <c r="CY14" s="140">
        <v>23</v>
      </c>
      <c r="CZ14" s="140">
        <v>609.9</v>
      </c>
      <c r="DA14" s="140">
        <v>5</v>
      </c>
      <c r="DB14" s="140">
        <v>135</v>
      </c>
      <c r="DC14" s="140">
        <v>0</v>
      </c>
      <c r="DD14" s="140">
        <v>0</v>
      </c>
      <c r="DE14" s="140">
        <v>10</v>
      </c>
      <c r="DF14" s="140">
        <v>254.57</v>
      </c>
      <c r="DG14" s="140">
        <v>182</v>
      </c>
      <c r="DH14" s="139">
        <v>2856.6</v>
      </c>
      <c r="DI14" s="140">
        <v>60</v>
      </c>
      <c r="DJ14" s="140">
        <v>1579.34</v>
      </c>
      <c r="DK14" s="140">
        <v>106</v>
      </c>
      <c r="DL14" s="139">
        <v>2841.68</v>
      </c>
      <c r="DM14" s="140">
        <v>32</v>
      </c>
      <c r="DN14" s="140">
        <v>1162.48</v>
      </c>
      <c r="DO14" s="140">
        <v>21</v>
      </c>
      <c r="DP14" s="140">
        <v>394.8</v>
      </c>
      <c r="DQ14" s="140">
        <v>0</v>
      </c>
      <c r="DR14" s="140">
        <v>0</v>
      </c>
      <c r="DS14" s="140">
        <v>189</v>
      </c>
      <c r="DT14" s="139">
        <v>2359.53</v>
      </c>
      <c r="DU14" s="140">
        <v>258</v>
      </c>
      <c r="DV14" s="139">
        <v>2357.04</v>
      </c>
      <c r="DW14" s="140">
        <v>12</v>
      </c>
      <c r="DX14" s="140">
        <v>272.74</v>
      </c>
      <c r="DY14" s="140">
        <v>15</v>
      </c>
      <c r="DZ14" s="139">
        <v>1285.75</v>
      </c>
      <c r="EA14" s="140">
        <v>2</v>
      </c>
      <c r="EB14" s="140">
        <v>55</v>
      </c>
    </row>
    <row r="15" spans="1:132" ht="15.75">
      <c r="A15" s="30">
        <v>9</v>
      </c>
      <c r="B15" s="31" t="s">
        <v>90</v>
      </c>
      <c r="C15" s="45">
        <f t="shared" si="1"/>
        <v>218</v>
      </c>
      <c r="D15" s="45">
        <f t="shared" si="2"/>
        <v>2496.9000000000005</v>
      </c>
      <c r="E15" s="45">
        <f t="shared" si="3"/>
        <v>20</v>
      </c>
      <c r="F15" s="45">
        <f t="shared" si="4"/>
        <v>338.15999999999985</v>
      </c>
      <c r="G15" s="45">
        <f t="shared" si="5"/>
        <v>0</v>
      </c>
      <c r="H15" s="45">
        <f t="shared" si="6"/>
        <v>0</v>
      </c>
      <c r="I15" s="45">
        <f t="shared" si="7"/>
        <v>0</v>
      </c>
      <c r="J15" s="45">
        <f t="shared" si="8"/>
        <v>0</v>
      </c>
      <c r="K15" s="45">
        <f t="shared" si="9"/>
        <v>3</v>
      </c>
      <c r="L15" s="45">
        <f t="shared" si="10"/>
        <v>30.999999999999996</v>
      </c>
      <c r="M15" s="45">
        <f t="shared" si="11"/>
        <v>15</v>
      </c>
      <c r="N15" s="45">
        <f t="shared" si="12"/>
        <v>95.73000000000002</v>
      </c>
      <c r="O15" s="45">
        <f t="shared" si="13"/>
        <v>4</v>
      </c>
      <c r="P15" s="45">
        <f t="shared" si="14"/>
        <v>48.64000000000004</v>
      </c>
      <c r="Q15" s="45">
        <f t="shared" si="15"/>
        <v>0</v>
      </c>
      <c r="R15" s="45">
        <f t="shared" si="16"/>
        <v>0</v>
      </c>
      <c r="S15" s="45">
        <f t="shared" si="17"/>
        <v>0</v>
      </c>
      <c r="T15" s="45">
        <f t="shared" si="18"/>
        <v>0</v>
      </c>
      <c r="U15" s="45">
        <f t="shared" si="19"/>
        <v>0</v>
      </c>
      <c r="V15" s="45">
        <f t="shared" si="20"/>
        <v>0</v>
      </c>
      <c r="W15" s="45">
        <f t="shared" si="21"/>
        <v>11</v>
      </c>
      <c r="X15" s="45">
        <f t="shared" si="22"/>
        <v>249.49000000000012</v>
      </c>
      <c r="Y15" s="45">
        <f t="shared" si="23"/>
        <v>19</v>
      </c>
      <c r="Z15" s="45">
        <f t="shared" si="24"/>
        <v>48.02999999999997</v>
      </c>
      <c r="AA15" s="45">
        <f t="shared" si="25"/>
        <v>20</v>
      </c>
      <c r="AB15" s="45">
        <f t="shared" si="26"/>
        <v>115.79999999999995</v>
      </c>
      <c r="AC15" s="45">
        <f t="shared" si="27"/>
        <v>0</v>
      </c>
      <c r="AD15" s="45">
        <f t="shared" si="28"/>
        <v>0</v>
      </c>
      <c r="AE15" s="45">
        <f t="shared" si="29"/>
        <v>15</v>
      </c>
      <c r="AF15" s="45">
        <f t="shared" si="30"/>
        <v>107.44000000000005</v>
      </c>
      <c r="AG15" s="45">
        <f t="shared" si="31"/>
        <v>1</v>
      </c>
      <c r="AH15" s="45">
        <f t="shared" si="32"/>
        <v>3.450000000000003</v>
      </c>
      <c r="AI15" s="45">
        <f t="shared" si="33"/>
        <v>21</v>
      </c>
      <c r="AJ15" s="45">
        <f t="shared" si="34"/>
        <v>268.2700000000001</v>
      </c>
      <c r="AK15" s="45">
        <f t="shared" si="35"/>
        <v>71</v>
      </c>
      <c r="AL15" s="45">
        <f t="shared" si="36"/>
        <v>698.8900000000003</v>
      </c>
      <c r="AM15" s="45">
        <f t="shared" si="37"/>
        <v>0</v>
      </c>
      <c r="AN15" s="45">
        <f t="shared" si="38"/>
        <v>0</v>
      </c>
      <c r="AO15" s="45">
        <f t="shared" si="39"/>
        <v>4</v>
      </c>
      <c r="AP15" s="45">
        <f t="shared" si="40"/>
        <v>456.0000000000002</v>
      </c>
      <c r="AQ15" s="45">
        <f t="shared" si="41"/>
        <v>14</v>
      </c>
      <c r="AR15" s="45">
        <f t="shared" si="42"/>
        <v>35.999999999999986</v>
      </c>
      <c r="AT15" s="134" t="s">
        <v>90</v>
      </c>
      <c r="AU15" s="253">
        <v>1137</v>
      </c>
      <c r="AV15" s="254">
        <v>15904.84</v>
      </c>
      <c r="AW15" s="255">
        <v>128</v>
      </c>
      <c r="AX15" s="254">
        <v>2578.24</v>
      </c>
      <c r="AY15" s="255">
        <v>0</v>
      </c>
      <c r="AZ15" s="255">
        <v>0</v>
      </c>
      <c r="BA15" s="255">
        <v>0</v>
      </c>
      <c r="BB15" s="255">
        <v>0</v>
      </c>
      <c r="BC15" s="255">
        <v>6</v>
      </c>
      <c r="BD15" s="255">
        <v>46.8</v>
      </c>
      <c r="BE15" s="255">
        <v>61</v>
      </c>
      <c r="BF15" s="255">
        <v>638.47</v>
      </c>
      <c r="BG15" s="255">
        <v>27</v>
      </c>
      <c r="BH15" s="255">
        <v>487.42</v>
      </c>
      <c r="BI15" s="255">
        <v>2</v>
      </c>
      <c r="BJ15" s="255">
        <v>11.5</v>
      </c>
      <c r="BK15" s="255">
        <v>0</v>
      </c>
      <c r="BL15" s="255">
        <v>0</v>
      </c>
      <c r="BM15" s="255">
        <v>0</v>
      </c>
      <c r="BN15" s="255">
        <v>0</v>
      </c>
      <c r="BO15" s="255">
        <v>95</v>
      </c>
      <c r="BP15" s="254">
        <v>1267.38</v>
      </c>
      <c r="BQ15" s="255">
        <v>74</v>
      </c>
      <c r="BR15" s="255">
        <v>823.42</v>
      </c>
      <c r="BS15" s="255">
        <v>102</v>
      </c>
      <c r="BT15" s="254">
        <v>1107.86</v>
      </c>
      <c r="BU15" s="255">
        <v>1</v>
      </c>
      <c r="BV15" s="255">
        <v>0.4</v>
      </c>
      <c r="BW15" s="255">
        <v>50</v>
      </c>
      <c r="BX15" s="255">
        <v>529.82</v>
      </c>
      <c r="BY15" s="255">
        <v>20</v>
      </c>
      <c r="BZ15" s="255">
        <v>75.98</v>
      </c>
      <c r="CA15" s="255">
        <v>48</v>
      </c>
      <c r="CB15" s="254">
        <v>1176.68</v>
      </c>
      <c r="CC15" s="255">
        <v>460</v>
      </c>
      <c r="CD15" s="254">
        <v>4602.6</v>
      </c>
      <c r="CE15" s="255">
        <v>4</v>
      </c>
      <c r="CF15" s="255">
        <v>79.4</v>
      </c>
      <c r="CG15" s="255">
        <v>19</v>
      </c>
      <c r="CH15" s="254">
        <v>2345.84</v>
      </c>
      <c r="CI15" s="255">
        <v>40</v>
      </c>
      <c r="CJ15" s="255">
        <v>133.04</v>
      </c>
      <c r="CL15" s="137" t="s">
        <v>90</v>
      </c>
      <c r="CM15" s="138">
        <v>919</v>
      </c>
      <c r="CN15" s="139">
        <v>13407.94</v>
      </c>
      <c r="CO15" s="140">
        <v>108</v>
      </c>
      <c r="CP15" s="139">
        <v>2240.08</v>
      </c>
      <c r="CQ15" s="140">
        <v>0</v>
      </c>
      <c r="CR15" s="140">
        <v>0</v>
      </c>
      <c r="CS15" s="140">
        <v>0</v>
      </c>
      <c r="CT15" s="140">
        <v>0</v>
      </c>
      <c r="CU15" s="140">
        <v>3</v>
      </c>
      <c r="CV15" s="140">
        <v>15.8</v>
      </c>
      <c r="CW15" s="140">
        <v>46</v>
      </c>
      <c r="CX15" s="139">
        <v>542.74</v>
      </c>
      <c r="CY15" s="140">
        <v>23</v>
      </c>
      <c r="CZ15" s="140">
        <v>438.78</v>
      </c>
      <c r="DA15" s="140">
        <v>2</v>
      </c>
      <c r="DB15" s="140">
        <v>11.5</v>
      </c>
      <c r="DC15" s="140">
        <v>0</v>
      </c>
      <c r="DD15" s="140">
        <v>0</v>
      </c>
      <c r="DE15" s="140">
        <v>0</v>
      </c>
      <c r="DF15" s="140">
        <v>0</v>
      </c>
      <c r="DG15" s="140">
        <v>84</v>
      </c>
      <c r="DH15" s="139">
        <v>1017.89</v>
      </c>
      <c r="DI15" s="140">
        <v>55</v>
      </c>
      <c r="DJ15" s="140">
        <v>775.39</v>
      </c>
      <c r="DK15" s="140">
        <v>82</v>
      </c>
      <c r="DL15" s="139">
        <v>992.06</v>
      </c>
      <c r="DM15" s="140">
        <v>1</v>
      </c>
      <c r="DN15" s="140">
        <v>0.4</v>
      </c>
      <c r="DO15" s="140">
        <v>35</v>
      </c>
      <c r="DP15" s="139">
        <v>422.38</v>
      </c>
      <c r="DQ15" s="140">
        <v>19</v>
      </c>
      <c r="DR15" s="140">
        <v>72.53</v>
      </c>
      <c r="DS15" s="140">
        <v>27</v>
      </c>
      <c r="DT15" s="139">
        <v>908.41</v>
      </c>
      <c r="DU15" s="140">
        <v>389</v>
      </c>
      <c r="DV15" s="139">
        <v>3903.71</v>
      </c>
      <c r="DW15" s="140">
        <v>4</v>
      </c>
      <c r="DX15" s="140">
        <v>79.4</v>
      </c>
      <c r="DY15" s="140">
        <v>15</v>
      </c>
      <c r="DZ15" s="139">
        <v>1889.84</v>
      </c>
      <c r="EA15" s="140">
        <v>26</v>
      </c>
      <c r="EB15" s="140">
        <v>97.04</v>
      </c>
    </row>
    <row r="16" spans="1:132" ht="15.75">
      <c r="A16" s="30">
        <v>10</v>
      </c>
      <c r="B16" s="31" t="s">
        <v>91</v>
      </c>
      <c r="C16" s="45">
        <f t="shared" si="1"/>
        <v>285</v>
      </c>
      <c r="D16" s="45">
        <f t="shared" si="2"/>
        <v>4159.049999999999</v>
      </c>
      <c r="E16" s="45">
        <f t="shared" si="3"/>
        <v>4</v>
      </c>
      <c r="F16" s="45">
        <f t="shared" si="4"/>
        <v>251</v>
      </c>
      <c r="G16" s="45">
        <f t="shared" si="5"/>
        <v>0</v>
      </c>
      <c r="H16" s="45">
        <f t="shared" si="6"/>
        <v>0</v>
      </c>
      <c r="I16" s="45">
        <f t="shared" si="7"/>
        <v>0</v>
      </c>
      <c r="J16" s="45">
        <f t="shared" si="8"/>
        <v>0</v>
      </c>
      <c r="K16" s="45">
        <f t="shared" si="9"/>
        <v>0</v>
      </c>
      <c r="L16" s="45">
        <f t="shared" si="10"/>
        <v>0</v>
      </c>
      <c r="M16" s="45">
        <f t="shared" si="11"/>
        <v>34</v>
      </c>
      <c r="N16" s="45">
        <f t="shared" si="12"/>
        <v>154.88999999999987</v>
      </c>
      <c r="O16" s="45">
        <f t="shared" si="13"/>
        <v>10</v>
      </c>
      <c r="P16" s="45">
        <f t="shared" si="14"/>
        <v>220.25000000000023</v>
      </c>
      <c r="Q16" s="45">
        <f t="shared" si="15"/>
        <v>0</v>
      </c>
      <c r="R16" s="45">
        <f t="shared" si="16"/>
        <v>0</v>
      </c>
      <c r="S16" s="45">
        <f t="shared" si="17"/>
        <v>0</v>
      </c>
      <c r="T16" s="45">
        <f t="shared" si="18"/>
        <v>0</v>
      </c>
      <c r="U16" s="45">
        <f t="shared" si="19"/>
        <v>1</v>
      </c>
      <c r="V16" s="45">
        <f t="shared" si="20"/>
        <v>29.99000000000001</v>
      </c>
      <c r="W16" s="45">
        <f t="shared" si="21"/>
        <v>11</v>
      </c>
      <c r="X16" s="45">
        <f t="shared" si="22"/>
        <v>113.21000000000004</v>
      </c>
      <c r="Y16" s="45">
        <f t="shared" si="23"/>
        <v>13</v>
      </c>
      <c r="Z16" s="45">
        <f t="shared" si="24"/>
        <v>351.89999999999986</v>
      </c>
      <c r="AA16" s="45">
        <f t="shared" si="25"/>
        <v>39</v>
      </c>
      <c r="AB16" s="45">
        <f t="shared" si="26"/>
        <v>841</v>
      </c>
      <c r="AC16" s="45">
        <f t="shared" si="27"/>
        <v>6</v>
      </c>
      <c r="AD16" s="45">
        <f t="shared" si="28"/>
        <v>152.39999999999998</v>
      </c>
      <c r="AE16" s="45">
        <f t="shared" si="29"/>
        <v>0</v>
      </c>
      <c r="AF16" s="45">
        <f t="shared" si="30"/>
        <v>0</v>
      </c>
      <c r="AG16" s="45">
        <f t="shared" si="31"/>
        <v>0</v>
      </c>
      <c r="AH16" s="45">
        <f t="shared" si="32"/>
        <v>0</v>
      </c>
      <c r="AI16" s="45">
        <f t="shared" si="33"/>
        <v>75</v>
      </c>
      <c r="AJ16" s="45">
        <f t="shared" si="34"/>
        <v>760.7599999999993</v>
      </c>
      <c r="AK16" s="45">
        <f t="shared" si="35"/>
        <v>87</v>
      </c>
      <c r="AL16" s="45">
        <f t="shared" si="36"/>
        <v>628.6400000000003</v>
      </c>
      <c r="AM16" s="45">
        <f t="shared" si="37"/>
        <v>2</v>
      </c>
      <c r="AN16" s="45">
        <f t="shared" si="38"/>
        <v>49.839999999999975</v>
      </c>
      <c r="AO16" s="45">
        <f t="shared" si="39"/>
        <v>3</v>
      </c>
      <c r="AP16" s="45">
        <f t="shared" si="40"/>
        <v>605.1700000000001</v>
      </c>
      <c r="AQ16" s="45">
        <f t="shared" si="41"/>
        <v>0</v>
      </c>
      <c r="AR16" s="45">
        <f t="shared" si="42"/>
        <v>0</v>
      </c>
      <c r="AT16" s="134" t="s">
        <v>91</v>
      </c>
      <c r="AU16" s="253">
        <v>2406</v>
      </c>
      <c r="AV16" s="254">
        <v>38599.29</v>
      </c>
      <c r="AW16" s="255">
        <v>110</v>
      </c>
      <c r="AX16" s="254">
        <v>2561.46</v>
      </c>
      <c r="AY16" s="255">
        <v>11</v>
      </c>
      <c r="AZ16" s="255">
        <v>318</v>
      </c>
      <c r="BA16" s="255">
        <v>0</v>
      </c>
      <c r="BB16" s="255">
        <v>0</v>
      </c>
      <c r="BC16" s="255">
        <v>0</v>
      </c>
      <c r="BD16" s="255">
        <v>0</v>
      </c>
      <c r="BE16" s="255">
        <v>171</v>
      </c>
      <c r="BF16" s="254">
        <v>1381.32</v>
      </c>
      <c r="BG16" s="255">
        <v>80</v>
      </c>
      <c r="BH16" s="254">
        <v>2089.28</v>
      </c>
      <c r="BI16" s="255">
        <v>0</v>
      </c>
      <c r="BJ16" s="255">
        <v>0</v>
      </c>
      <c r="BK16" s="255">
        <v>0</v>
      </c>
      <c r="BL16" s="255">
        <v>0</v>
      </c>
      <c r="BM16" s="255">
        <v>8</v>
      </c>
      <c r="BN16" s="255">
        <v>579.99</v>
      </c>
      <c r="BO16" s="255">
        <v>186</v>
      </c>
      <c r="BP16" s="254">
        <v>2568.41</v>
      </c>
      <c r="BQ16" s="255">
        <v>74</v>
      </c>
      <c r="BR16" s="254">
        <v>1778.1</v>
      </c>
      <c r="BS16" s="255">
        <v>246</v>
      </c>
      <c r="BT16" s="254">
        <v>4698.49</v>
      </c>
      <c r="BU16" s="255">
        <v>23</v>
      </c>
      <c r="BV16" s="255">
        <v>673.48</v>
      </c>
      <c r="BW16" s="255">
        <v>3</v>
      </c>
      <c r="BX16" s="255">
        <v>0.9</v>
      </c>
      <c r="BY16" s="255">
        <v>0</v>
      </c>
      <c r="BZ16" s="255">
        <v>0</v>
      </c>
      <c r="CA16" s="255">
        <v>500</v>
      </c>
      <c r="CB16" s="254">
        <v>7691.03</v>
      </c>
      <c r="CC16" s="255">
        <v>940</v>
      </c>
      <c r="CD16" s="254">
        <v>7422.93</v>
      </c>
      <c r="CE16" s="255">
        <v>12</v>
      </c>
      <c r="CF16" s="255">
        <v>222.7</v>
      </c>
      <c r="CG16" s="255">
        <v>36</v>
      </c>
      <c r="CH16" s="254">
        <v>5672.25</v>
      </c>
      <c r="CI16" s="255">
        <v>6</v>
      </c>
      <c r="CJ16" s="255">
        <v>940.96</v>
      </c>
      <c r="CL16" s="137" t="s">
        <v>91</v>
      </c>
      <c r="CM16" s="138">
        <v>2121</v>
      </c>
      <c r="CN16" s="139">
        <v>34440.23</v>
      </c>
      <c r="CO16" s="140">
        <v>106</v>
      </c>
      <c r="CP16" s="139">
        <v>2310.46</v>
      </c>
      <c r="CQ16" s="140">
        <v>11</v>
      </c>
      <c r="CR16" s="140">
        <v>318</v>
      </c>
      <c r="CS16" s="140">
        <v>0</v>
      </c>
      <c r="CT16" s="140">
        <v>0</v>
      </c>
      <c r="CU16" s="140">
        <v>0</v>
      </c>
      <c r="CV16" s="140">
        <v>0</v>
      </c>
      <c r="CW16" s="140">
        <v>137</v>
      </c>
      <c r="CX16" s="139">
        <v>1226.43</v>
      </c>
      <c r="CY16" s="140">
        <v>70</v>
      </c>
      <c r="CZ16" s="140">
        <v>1869.03</v>
      </c>
      <c r="DA16" s="140">
        <v>0</v>
      </c>
      <c r="DB16" s="140">
        <v>0</v>
      </c>
      <c r="DC16" s="140">
        <v>0</v>
      </c>
      <c r="DD16" s="140">
        <v>0</v>
      </c>
      <c r="DE16" s="140">
        <v>7</v>
      </c>
      <c r="DF16" s="140">
        <v>550</v>
      </c>
      <c r="DG16" s="140">
        <v>175</v>
      </c>
      <c r="DH16" s="139">
        <v>2455.2</v>
      </c>
      <c r="DI16" s="140">
        <v>61</v>
      </c>
      <c r="DJ16" s="140">
        <v>1426.2</v>
      </c>
      <c r="DK16" s="140">
        <v>207</v>
      </c>
      <c r="DL16" s="139">
        <v>3857.49</v>
      </c>
      <c r="DM16" s="140">
        <v>17</v>
      </c>
      <c r="DN16" s="140">
        <v>521.08</v>
      </c>
      <c r="DO16" s="140">
        <v>3</v>
      </c>
      <c r="DP16" s="140">
        <v>0.9</v>
      </c>
      <c r="DQ16" s="140">
        <v>0</v>
      </c>
      <c r="DR16" s="140">
        <v>0</v>
      </c>
      <c r="DS16" s="140">
        <v>425</v>
      </c>
      <c r="DT16" s="139">
        <v>6930.27</v>
      </c>
      <c r="DU16" s="140">
        <v>853</v>
      </c>
      <c r="DV16" s="139">
        <v>6794.29</v>
      </c>
      <c r="DW16" s="140">
        <v>10</v>
      </c>
      <c r="DX16" s="140">
        <v>172.86</v>
      </c>
      <c r="DY16" s="140">
        <v>33</v>
      </c>
      <c r="DZ16" s="139">
        <v>5067.08</v>
      </c>
      <c r="EA16" s="140">
        <v>6</v>
      </c>
      <c r="EB16" s="140">
        <v>940.96</v>
      </c>
    </row>
    <row r="17" spans="1:132" ht="15.75">
      <c r="A17" s="30">
        <v>11</v>
      </c>
      <c r="B17" s="31" t="s">
        <v>92</v>
      </c>
      <c r="C17" s="45">
        <f t="shared" si="1"/>
        <v>85</v>
      </c>
      <c r="D17" s="45">
        <f t="shared" si="2"/>
        <v>703.8400000000004</v>
      </c>
      <c r="E17" s="45">
        <f t="shared" si="3"/>
        <v>7</v>
      </c>
      <c r="F17" s="45">
        <f t="shared" si="4"/>
        <v>164.46000000000004</v>
      </c>
      <c r="G17" s="45">
        <f t="shared" si="5"/>
        <v>0</v>
      </c>
      <c r="H17" s="45">
        <f t="shared" si="6"/>
        <v>0</v>
      </c>
      <c r="I17" s="45">
        <f t="shared" si="7"/>
        <v>0</v>
      </c>
      <c r="J17" s="45">
        <f t="shared" si="8"/>
        <v>0</v>
      </c>
      <c r="K17" s="45">
        <f t="shared" si="9"/>
        <v>0</v>
      </c>
      <c r="L17" s="45">
        <f t="shared" si="10"/>
        <v>0</v>
      </c>
      <c r="M17" s="45">
        <f t="shared" si="11"/>
        <v>11</v>
      </c>
      <c r="N17" s="45">
        <f t="shared" si="12"/>
        <v>104.79000000000008</v>
      </c>
      <c r="O17" s="45">
        <f t="shared" si="13"/>
        <v>0</v>
      </c>
      <c r="P17" s="45">
        <f t="shared" si="14"/>
        <v>0</v>
      </c>
      <c r="Q17" s="45">
        <f t="shared" si="15"/>
        <v>2</v>
      </c>
      <c r="R17" s="45">
        <f t="shared" si="16"/>
        <v>28.18</v>
      </c>
      <c r="S17" s="45">
        <f t="shared" si="17"/>
        <v>0</v>
      </c>
      <c r="T17" s="45">
        <f t="shared" si="18"/>
        <v>0</v>
      </c>
      <c r="U17" s="45">
        <f t="shared" si="19"/>
        <v>0</v>
      </c>
      <c r="V17" s="45">
        <f t="shared" si="20"/>
        <v>0</v>
      </c>
      <c r="W17" s="45">
        <f t="shared" si="21"/>
        <v>3</v>
      </c>
      <c r="X17" s="45">
        <f t="shared" si="22"/>
        <v>13</v>
      </c>
      <c r="Y17" s="45">
        <f t="shared" si="23"/>
        <v>4</v>
      </c>
      <c r="Z17" s="45">
        <f t="shared" si="24"/>
        <v>80.19000000000003</v>
      </c>
      <c r="AA17" s="45">
        <f t="shared" si="25"/>
        <v>3</v>
      </c>
      <c r="AB17" s="45">
        <f t="shared" si="26"/>
        <v>58</v>
      </c>
      <c r="AC17" s="45">
        <f t="shared" si="27"/>
        <v>0</v>
      </c>
      <c r="AD17" s="45">
        <f t="shared" si="28"/>
        <v>0</v>
      </c>
      <c r="AE17" s="45">
        <f t="shared" si="29"/>
        <v>0</v>
      </c>
      <c r="AF17" s="45">
        <f t="shared" si="30"/>
        <v>0</v>
      </c>
      <c r="AG17" s="45">
        <f t="shared" si="31"/>
        <v>0</v>
      </c>
      <c r="AH17" s="45">
        <f t="shared" si="32"/>
        <v>0</v>
      </c>
      <c r="AI17" s="45">
        <f t="shared" si="33"/>
        <v>32</v>
      </c>
      <c r="AJ17" s="45">
        <f t="shared" si="34"/>
        <v>127.46000000000004</v>
      </c>
      <c r="AK17" s="45">
        <f t="shared" si="35"/>
        <v>19</v>
      </c>
      <c r="AL17" s="45">
        <f t="shared" si="36"/>
        <v>122.51000000000022</v>
      </c>
      <c r="AM17" s="45">
        <f t="shared" si="37"/>
        <v>1</v>
      </c>
      <c r="AN17" s="45">
        <f t="shared" si="38"/>
        <v>2.25</v>
      </c>
      <c r="AO17" s="45">
        <f t="shared" si="39"/>
        <v>0</v>
      </c>
      <c r="AP17" s="45">
        <f t="shared" si="40"/>
        <v>0</v>
      </c>
      <c r="AQ17" s="45">
        <f t="shared" si="41"/>
        <v>3</v>
      </c>
      <c r="AR17" s="45">
        <f t="shared" si="42"/>
        <v>3</v>
      </c>
      <c r="AT17" s="134" t="s">
        <v>92</v>
      </c>
      <c r="AU17" s="255">
        <v>707</v>
      </c>
      <c r="AV17" s="254">
        <v>8433.11</v>
      </c>
      <c r="AW17" s="255">
        <v>58</v>
      </c>
      <c r="AX17" s="254">
        <v>1162.42</v>
      </c>
      <c r="AY17" s="255">
        <v>0</v>
      </c>
      <c r="AZ17" s="255">
        <v>0</v>
      </c>
      <c r="BA17" s="255">
        <v>0</v>
      </c>
      <c r="BB17" s="255">
        <v>0</v>
      </c>
      <c r="BC17" s="255">
        <v>0</v>
      </c>
      <c r="BD17" s="255">
        <v>0</v>
      </c>
      <c r="BE17" s="255">
        <v>80</v>
      </c>
      <c r="BF17" s="255">
        <v>680.45</v>
      </c>
      <c r="BG17" s="255">
        <v>3</v>
      </c>
      <c r="BH17" s="255">
        <v>53.5</v>
      </c>
      <c r="BI17" s="255">
        <v>2</v>
      </c>
      <c r="BJ17" s="255">
        <v>28.18</v>
      </c>
      <c r="BK17" s="255">
        <v>0</v>
      </c>
      <c r="BL17" s="255">
        <v>0</v>
      </c>
      <c r="BM17" s="255">
        <v>1</v>
      </c>
      <c r="BN17" s="255">
        <v>22.65</v>
      </c>
      <c r="BO17" s="255">
        <v>35</v>
      </c>
      <c r="BP17" s="255">
        <v>355.81</v>
      </c>
      <c r="BQ17" s="255">
        <v>11</v>
      </c>
      <c r="BR17" s="255">
        <v>264.98</v>
      </c>
      <c r="BS17" s="255">
        <v>43</v>
      </c>
      <c r="BT17" s="255">
        <v>697.62</v>
      </c>
      <c r="BU17" s="255">
        <v>3</v>
      </c>
      <c r="BV17" s="255">
        <v>16.45</v>
      </c>
      <c r="BW17" s="255">
        <v>0</v>
      </c>
      <c r="BX17" s="255">
        <v>0</v>
      </c>
      <c r="BY17" s="255">
        <v>1</v>
      </c>
      <c r="BZ17" s="255">
        <v>29.82</v>
      </c>
      <c r="CA17" s="255">
        <v>127</v>
      </c>
      <c r="CB17" s="255">
        <v>967.84</v>
      </c>
      <c r="CC17" s="255">
        <v>322</v>
      </c>
      <c r="CD17" s="254">
        <v>2564.84</v>
      </c>
      <c r="CE17" s="255">
        <v>4</v>
      </c>
      <c r="CF17" s="255">
        <v>11.05</v>
      </c>
      <c r="CG17" s="255">
        <v>14</v>
      </c>
      <c r="CH17" s="254">
        <v>1574.5</v>
      </c>
      <c r="CI17" s="255">
        <v>3</v>
      </c>
      <c r="CJ17" s="255">
        <v>3</v>
      </c>
      <c r="CL17" s="137" t="s">
        <v>92</v>
      </c>
      <c r="CM17" s="140">
        <v>622</v>
      </c>
      <c r="CN17" s="139">
        <v>7729.27</v>
      </c>
      <c r="CO17" s="140">
        <v>51</v>
      </c>
      <c r="CP17" s="140">
        <v>997.96</v>
      </c>
      <c r="CQ17" s="140">
        <v>0</v>
      </c>
      <c r="CR17" s="140">
        <v>0</v>
      </c>
      <c r="CS17" s="140">
        <v>0</v>
      </c>
      <c r="CT17" s="140">
        <v>0</v>
      </c>
      <c r="CU17" s="140">
        <v>0</v>
      </c>
      <c r="CV17" s="140">
        <v>0</v>
      </c>
      <c r="CW17" s="140">
        <v>69</v>
      </c>
      <c r="CX17" s="139">
        <v>575.66</v>
      </c>
      <c r="CY17" s="140">
        <v>3</v>
      </c>
      <c r="CZ17" s="140">
        <v>53.5</v>
      </c>
      <c r="DA17" s="140">
        <v>0</v>
      </c>
      <c r="DB17" s="140">
        <v>0</v>
      </c>
      <c r="DC17" s="140">
        <v>0</v>
      </c>
      <c r="DD17" s="140">
        <v>0</v>
      </c>
      <c r="DE17" s="140">
        <v>1</v>
      </c>
      <c r="DF17" s="140">
        <v>22.65</v>
      </c>
      <c r="DG17" s="140">
        <v>32</v>
      </c>
      <c r="DH17" s="140">
        <v>342.81</v>
      </c>
      <c r="DI17" s="140">
        <v>7</v>
      </c>
      <c r="DJ17" s="140">
        <v>184.79</v>
      </c>
      <c r="DK17" s="140">
        <v>40</v>
      </c>
      <c r="DL17" s="140">
        <v>639.62</v>
      </c>
      <c r="DM17" s="140">
        <v>3</v>
      </c>
      <c r="DN17" s="140">
        <v>16.45</v>
      </c>
      <c r="DO17" s="140">
        <v>0</v>
      </c>
      <c r="DP17" s="140">
        <v>0</v>
      </c>
      <c r="DQ17" s="140">
        <v>1</v>
      </c>
      <c r="DR17" s="140">
        <v>29.82</v>
      </c>
      <c r="DS17" s="140">
        <v>95</v>
      </c>
      <c r="DT17" s="139">
        <v>840.38</v>
      </c>
      <c r="DU17" s="140">
        <v>303</v>
      </c>
      <c r="DV17" s="139">
        <v>2442.33</v>
      </c>
      <c r="DW17" s="140">
        <v>3</v>
      </c>
      <c r="DX17" s="139">
        <v>8.8</v>
      </c>
      <c r="DY17" s="140">
        <v>14</v>
      </c>
      <c r="DZ17" s="139">
        <v>1574.5</v>
      </c>
      <c r="EA17" s="140">
        <v>0</v>
      </c>
      <c r="EB17" s="140">
        <v>0</v>
      </c>
    </row>
    <row r="18" spans="1:132" ht="15.75">
      <c r="A18" s="30">
        <v>12</v>
      </c>
      <c r="B18" s="31" t="s">
        <v>103</v>
      </c>
      <c r="C18" s="45">
        <f t="shared" si="1"/>
        <v>0</v>
      </c>
      <c r="D18" s="45">
        <f t="shared" si="2"/>
        <v>0</v>
      </c>
      <c r="E18" s="45">
        <f t="shared" si="3"/>
        <v>0</v>
      </c>
      <c r="F18" s="45">
        <f t="shared" si="4"/>
        <v>0</v>
      </c>
      <c r="G18" s="45">
        <f t="shared" si="5"/>
        <v>0</v>
      </c>
      <c r="H18" s="45">
        <f t="shared" si="6"/>
        <v>0</v>
      </c>
      <c r="I18" s="45">
        <f t="shared" si="7"/>
        <v>0</v>
      </c>
      <c r="J18" s="45">
        <f t="shared" si="8"/>
        <v>0</v>
      </c>
      <c r="K18" s="45">
        <f t="shared" si="9"/>
        <v>0</v>
      </c>
      <c r="L18" s="45">
        <f t="shared" si="10"/>
        <v>0</v>
      </c>
      <c r="M18" s="45">
        <f t="shared" si="11"/>
        <v>0</v>
      </c>
      <c r="N18" s="45">
        <f t="shared" si="12"/>
        <v>0</v>
      </c>
      <c r="O18" s="45">
        <f t="shared" si="13"/>
        <v>0</v>
      </c>
      <c r="P18" s="45">
        <f t="shared" si="14"/>
        <v>0</v>
      </c>
      <c r="Q18" s="45">
        <f t="shared" si="15"/>
        <v>0</v>
      </c>
      <c r="R18" s="45">
        <f t="shared" si="16"/>
        <v>0</v>
      </c>
      <c r="S18" s="45">
        <f t="shared" si="17"/>
        <v>0</v>
      </c>
      <c r="T18" s="45">
        <f t="shared" si="18"/>
        <v>0</v>
      </c>
      <c r="U18" s="45">
        <f t="shared" si="19"/>
        <v>0</v>
      </c>
      <c r="V18" s="45">
        <f t="shared" si="20"/>
        <v>0</v>
      </c>
      <c r="W18" s="45">
        <f t="shared" si="21"/>
        <v>0</v>
      </c>
      <c r="X18" s="45">
        <f t="shared" si="22"/>
        <v>0</v>
      </c>
      <c r="Y18" s="45">
        <f t="shared" si="23"/>
        <v>0</v>
      </c>
      <c r="Z18" s="45">
        <f t="shared" si="24"/>
        <v>0</v>
      </c>
      <c r="AA18" s="45">
        <f t="shared" si="25"/>
        <v>0</v>
      </c>
      <c r="AB18" s="45">
        <f t="shared" si="26"/>
        <v>0</v>
      </c>
      <c r="AC18" s="45">
        <f t="shared" si="27"/>
        <v>0</v>
      </c>
      <c r="AD18" s="45">
        <f t="shared" si="28"/>
        <v>0</v>
      </c>
      <c r="AE18" s="45">
        <f t="shared" si="29"/>
        <v>0</v>
      </c>
      <c r="AF18" s="45">
        <f t="shared" si="30"/>
        <v>0</v>
      </c>
      <c r="AG18" s="45">
        <f t="shared" si="31"/>
        <v>0</v>
      </c>
      <c r="AH18" s="45">
        <f t="shared" si="32"/>
        <v>0</v>
      </c>
      <c r="AI18" s="45">
        <f t="shared" si="33"/>
        <v>0</v>
      </c>
      <c r="AJ18" s="45">
        <f t="shared" si="34"/>
        <v>0</v>
      </c>
      <c r="AK18" s="45">
        <f t="shared" si="35"/>
        <v>0</v>
      </c>
      <c r="AL18" s="45">
        <f t="shared" si="36"/>
        <v>0</v>
      </c>
      <c r="AM18" s="45">
        <f t="shared" si="37"/>
        <v>0</v>
      </c>
      <c r="AN18" s="45">
        <f t="shared" si="38"/>
        <v>0</v>
      </c>
      <c r="AO18" s="45">
        <f t="shared" si="39"/>
        <v>0</v>
      </c>
      <c r="AP18" s="45">
        <f t="shared" si="40"/>
        <v>0</v>
      </c>
      <c r="AQ18" s="45">
        <f t="shared" si="41"/>
        <v>0</v>
      </c>
      <c r="AR18" s="45">
        <f t="shared" si="42"/>
        <v>0</v>
      </c>
      <c r="AT18" s="134" t="s">
        <v>103</v>
      </c>
      <c r="AU18" s="255">
        <v>0</v>
      </c>
      <c r="AV18" s="255">
        <v>0</v>
      </c>
      <c r="AW18" s="255">
        <v>0</v>
      </c>
      <c r="AX18" s="255">
        <v>0</v>
      </c>
      <c r="AY18" s="255">
        <v>0</v>
      </c>
      <c r="AZ18" s="255">
        <v>0</v>
      </c>
      <c r="BA18" s="255">
        <v>0</v>
      </c>
      <c r="BB18" s="255">
        <v>0</v>
      </c>
      <c r="BC18" s="255">
        <v>0</v>
      </c>
      <c r="BD18" s="255">
        <v>0</v>
      </c>
      <c r="BE18" s="255">
        <v>0</v>
      </c>
      <c r="BF18" s="255">
        <v>0</v>
      </c>
      <c r="BG18" s="255">
        <v>0</v>
      </c>
      <c r="BH18" s="255">
        <v>0</v>
      </c>
      <c r="BI18" s="255">
        <v>0</v>
      </c>
      <c r="BJ18" s="255">
        <v>0</v>
      </c>
      <c r="BK18" s="255">
        <v>0</v>
      </c>
      <c r="BL18" s="255">
        <v>0</v>
      </c>
      <c r="BM18" s="255">
        <v>0</v>
      </c>
      <c r="BN18" s="255">
        <v>0</v>
      </c>
      <c r="BO18" s="255">
        <v>0</v>
      </c>
      <c r="BP18" s="255">
        <v>0</v>
      </c>
      <c r="BQ18" s="255">
        <v>0</v>
      </c>
      <c r="BR18" s="255">
        <v>0</v>
      </c>
      <c r="BS18" s="255">
        <v>0</v>
      </c>
      <c r="BT18" s="255">
        <v>0</v>
      </c>
      <c r="BU18" s="255">
        <v>0</v>
      </c>
      <c r="BV18" s="255">
        <v>0</v>
      </c>
      <c r="BW18" s="255">
        <v>0</v>
      </c>
      <c r="BX18" s="255">
        <v>0</v>
      </c>
      <c r="BY18" s="255">
        <v>0</v>
      </c>
      <c r="BZ18" s="255">
        <v>0</v>
      </c>
      <c r="CA18" s="255">
        <v>0</v>
      </c>
      <c r="CB18" s="255">
        <v>0</v>
      </c>
      <c r="CC18" s="255">
        <v>0</v>
      </c>
      <c r="CD18" s="255">
        <v>0</v>
      </c>
      <c r="CE18" s="255">
        <v>0</v>
      </c>
      <c r="CF18" s="255">
        <v>0</v>
      </c>
      <c r="CG18" s="255">
        <v>0</v>
      </c>
      <c r="CH18" s="255">
        <v>0</v>
      </c>
      <c r="CI18" s="255">
        <v>0</v>
      </c>
      <c r="CJ18" s="255">
        <v>0</v>
      </c>
      <c r="CL18" s="137" t="s">
        <v>103</v>
      </c>
      <c r="CM18" s="140">
        <v>0</v>
      </c>
      <c r="CN18" s="140">
        <v>0</v>
      </c>
      <c r="CO18" s="140">
        <v>0</v>
      </c>
      <c r="CP18" s="140">
        <v>0</v>
      </c>
      <c r="CQ18" s="140">
        <v>0</v>
      </c>
      <c r="CR18" s="140">
        <v>0</v>
      </c>
      <c r="CS18" s="140">
        <v>0</v>
      </c>
      <c r="CT18" s="140">
        <v>0</v>
      </c>
      <c r="CU18" s="140">
        <v>0</v>
      </c>
      <c r="CV18" s="140">
        <v>0</v>
      </c>
      <c r="CW18" s="140">
        <v>0</v>
      </c>
      <c r="CX18" s="140">
        <v>0</v>
      </c>
      <c r="CY18" s="140">
        <v>0</v>
      </c>
      <c r="CZ18" s="140">
        <v>0</v>
      </c>
      <c r="DA18" s="140">
        <v>0</v>
      </c>
      <c r="DB18" s="140">
        <v>0</v>
      </c>
      <c r="DC18" s="140">
        <v>0</v>
      </c>
      <c r="DD18" s="140">
        <v>0</v>
      </c>
      <c r="DE18" s="140">
        <v>0</v>
      </c>
      <c r="DF18" s="140">
        <v>0</v>
      </c>
      <c r="DG18" s="140">
        <v>0</v>
      </c>
      <c r="DH18" s="140">
        <v>0</v>
      </c>
      <c r="DI18" s="140">
        <v>0</v>
      </c>
      <c r="DJ18" s="140">
        <v>0</v>
      </c>
      <c r="DK18" s="140">
        <v>0</v>
      </c>
      <c r="DL18" s="140">
        <v>0</v>
      </c>
      <c r="DM18" s="140">
        <v>0</v>
      </c>
      <c r="DN18" s="140">
        <v>0</v>
      </c>
      <c r="DO18" s="140">
        <v>0</v>
      </c>
      <c r="DP18" s="140">
        <v>0</v>
      </c>
      <c r="DQ18" s="140">
        <v>0</v>
      </c>
      <c r="DR18" s="140">
        <v>0</v>
      </c>
      <c r="DS18" s="140">
        <v>0</v>
      </c>
      <c r="DT18" s="140">
        <v>0</v>
      </c>
      <c r="DU18" s="140">
        <v>0</v>
      </c>
      <c r="DV18" s="140">
        <v>0</v>
      </c>
      <c r="DW18" s="140">
        <v>0</v>
      </c>
      <c r="DX18" s="140">
        <v>0</v>
      </c>
      <c r="DY18" s="140">
        <v>0</v>
      </c>
      <c r="DZ18" s="140">
        <v>0</v>
      </c>
      <c r="EA18" s="140">
        <v>0</v>
      </c>
      <c r="EB18" s="140">
        <v>0</v>
      </c>
    </row>
    <row r="19" spans="1:132" ht="15.75">
      <c r="A19" s="30">
        <v>13</v>
      </c>
      <c r="B19" s="31" t="s">
        <v>93</v>
      </c>
      <c r="C19" s="45">
        <f t="shared" si="1"/>
        <v>38</v>
      </c>
      <c r="D19" s="45">
        <f t="shared" si="2"/>
        <v>656.85</v>
      </c>
      <c r="E19" s="45">
        <f t="shared" si="3"/>
        <v>2</v>
      </c>
      <c r="F19" s="45">
        <f t="shared" si="4"/>
        <v>20.199999999999932</v>
      </c>
      <c r="G19" s="45">
        <f t="shared" si="5"/>
        <v>0</v>
      </c>
      <c r="H19" s="45">
        <f t="shared" si="6"/>
        <v>0</v>
      </c>
      <c r="I19" s="45">
        <f t="shared" si="7"/>
        <v>0</v>
      </c>
      <c r="J19" s="45">
        <f t="shared" si="8"/>
        <v>0</v>
      </c>
      <c r="K19" s="45">
        <f t="shared" si="9"/>
        <v>0</v>
      </c>
      <c r="L19" s="45">
        <f t="shared" si="10"/>
        <v>0</v>
      </c>
      <c r="M19" s="45">
        <f t="shared" si="11"/>
        <v>2</v>
      </c>
      <c r="N19" s="45">
        <f t="shared" si="12"/>
        <v>16</v>
      </c>
      <c r="O19" s="45">
        <f t="shared" si="13"/>
        <v>1</v>
      </c>
      <c r="P19" s="45">
        <f t="shared" si="14"/>
        <v>30</v>
      </c>
      <c r="Q19" s="45">
        <f t="shared" si="15"/>
        <v>0</v>
      </c>
      <c r="R19" s="45">
        <f t="shared" si="16"/>
        <v>0</v>
      </c>
      <c r="S19" s="45">
        <f t="shared" si="17"/>
        <v>0</v>
      </c>
      <c r="T19" s="45">
        <f t="shared" si="18"/>
        <v>0</v>
      </c>
      <c r="U19" s="45">
        <f t="shared" si="19"/>
        <v>0</v>
      </c>
      <c r="V19" s="45">
        <f t="shared" si="20"/>
        <v>0</v>
      </c>
      <c r="W19" s="45">
        <f t="shared" si="21"/>
        <v>2</v>
      </c>
      <c r="X19" s="45">
        <f t="shared" si="22"/>
        <v>60</v>
      </c>
      <c r="Y19" s="45">
        <f t="shared" si="23"/>
        <v>6</v>
      </c>
      <c r="Z19" s="45">
        <f t="shared" si="24"/>
        <v>155</v>
      </c>
      <c r="AA19" s="45">
        <f t="shared" si="25"/>
        <v>3</v>
      </c>
      <c r="AB19" s="45">
        <f t="shared" si="26"/>
        <v>60</v>
      </c>
      <c r="AC19" s="45">
        <f t="shared" si="27"/>
        <v>0</v>
      </c>
      <c r="AD19" s="45">
        <f t="shared" si="28"/>
        <v>0</v>
      </c>
      <c r="AE19" s="45">
        <f t="shared" si="29"/>
        <v>0</v>
      </c>
      <c r="AF19" s="45">
        <f t="shared" si="30"/>
        <v>0</v>
      </c>
      <c r="AG19" s="45">
        <f t="shared" si="31"/>
        <v>0</v>
      </c>
      <c r="AH19" s="45">
        <f t="shared" si="32"/>
        <v>0</v>
      </c>
      <c r="AI19" s="45">
        <f t="shared" si="33"/>
        <v>0</v>
      </c>
      <c r="AJ19" s="45">
        <f t="shared" si="34"/>
        <v>0</v>
      </c>
      <c r="AK19" s="45">
        <f t="shared" si="35"/>
        <v>12</v>
      </c>
      <c r="AL19" s="45">
        <f t="shared" si="36"/>
        <v>182.93000000000006</v>
      </c>
      <c r="AM19" s="45">
        <f t="shared" si="37"/>
        <v>10</v>
      </c>
      <c r="AN19" s="45">
        <f t="shared" si="38"/>
        <v>132.72000000000003</v>
      </c>
      <c r="AO19" s="45">
        <f t="shared" si="39"/>
        <v>0</v>
      </c>
      <c r="AP19" s="45">
        <f t="shared" si="40"/>
        <v>0</v>
      </c>
      <c r="AQ19" s="45">
        <f t="shared" si="41"/>
        <v>0</v>
      </c>
      <c r="AR19" s="45">
        <f t="shared" si="42"/>
        <v>0</v>
      </c>
      <c r="AT19" s="134" t="s">
        <v>93</v>
      </c>
      <c r="AU19" s="255">
        <v>394</v>
      </c>
      <c r="AV19" s="254">
        <v>9779.74</v>
      </c>
      <c r="AW19" s="255">
        <v>27</v>
      </c>
      <c r="AX19" s="255">
        <v>628.41</v>
      </c>
      <c r="AY19" s="255">
        <v>0</v>
      </c>
      <c r="AZ19" s="255">
        <v>0</v>
      </c>
      <c r="BA19" s="255">
        <v>0</v>
      </c>
      <c r="BB19" s="255">
        <v>0</v>
      </c>
      <c r="BC19" s="255">
        <v>0</v>
      </c>
      <c r="BD19" s="255">
        <v>0</v>
      </c>
      <c r="BE19" s="255">
        <v>23</v>
      </c>
      <c r="BF19" s="255">
        <v>465.88</v>
      </c>
      <c r="BG19" s="255">
        <v>11</v>
      </c>
      <c r="BH19" s="255">
        <v>199.2</v>
      </c>
      <c r="BI19" s="255">
        <v>0</v>
      </c>
      <c r="BJ19" s="255">
        <v>0</v>
      </c>
      <c r="BK19" s="255">
        <v>0</v>
      </c>
      <c r="BL19" s="255">
        <v>0</v>
      </c>
      <c r="BM19" s="255">
        <v>2</v>
      </c>
      <c r="BN19" s="255">
        <v>21.05</v>
      </c>
      <c r="BO19" s="255">
        <v>27</v>
      </c>
      <c r="BP19" s="255">
        <v>569.75</v>
      </c>
      <c r="BQ19" s="255">
        <v>20</v>
      </c>
      <c r="BR19" s="255">
        <v>542</v>
      </c>
      <c r="BS19" s="255">
        <v>31</v>
      </c>
      <c r="BT19" s="255">
        <v>816.5</v>
      </c>
      <c r="BU19" s="255">
        <v>0</v>
      </c>
      <c r="BV19" s="255">
        <v>0</v>
      </c>
      <c r="BW19" s="255">
        <v>1</v>
      </c>
      <c r="BX19" s="255">
        <v>100</v>
      </c>
      <c r="BY19" s="255">
        <v>2</v>
      </c>
      <c r="BZ19" s="255">
        <v>60</v>
      </c>
      <c r="CA19" s="255">
        <v>13</v>
      </c>
      <c r="CB19" s="254">
        <v>2187.5</v>
      </c>
      <c r="CC19" s="255">
        <v>162</v>
      </c>
      <c r="CD19" s="254">
        <v>1886.24</v>
      </c>
      <c r="CE19" s="255">
        <v>65</v>
      </c>
      <c r="CF19" s="255">
        <v>890.21</v>
      </c>
      <c r="CG19" s="255">
        <v>8</v>
      </c>
      <c r="CH19" s="254">
        <v>1188</v>
      </c>
      <c r="CI19" s="255">
        <v>2</v>
      </c>
      <c r="CJ19" s="255">
        <v>225</v>
      </c>
      <c r="CL19" s="137" t="s">
        <v>93</v>
      </c>
      <c r="CM19" s="140">
        <v>356</v>
      </c>
      <c r="CN19" s="139">
        <v>9122.89</v>
      </c>
      <c r="CO19" s="140">
        <v>25</v>
      </c>
      <c r="CP19" s="139">
        <v>608.21</v>
      </c>
      <c r="CQ19" s="140">
        <v>0</v>
      </c>
      <c r="CR19" s="140">
        <v>0</v>
      </c>
      <c r="CS19" s="140">
        <v>0</v>
      </c>
      <c r="CT19" s="140">
        <v>0</v>
      </c>
      <c r="CU19" s="140">
        <v>0</v>
      </c>
      <c r="CV19" s="140">
        <v>0</v>
      </c>
      <c r="CW19" s="140">
        <v>21</v>
      </c>
      <c r="CX19" s="139">
        <v>449.88</v>
      </c>
      <c r="CY19" s="140">
        <v>10</v>
      </c>
      <c r="CZ19" s="140">
        <v>169.2</v>
      </c>
      <c r="DA19" s="140">
        <v>0</v>
      </c>
      <c r="DB19" s="140">
        <v>0</v>
      </c>
      <c r="DC19" s="140">
        <v>0</v>
      </c>
      <c r="DD19" s="140">
        <v>0</v>
      </c>
      <c r="DE19" s="140">
        <v>2</v>
      </c>
      <c r="DF19" s="140">
        <v>21.05</v>
      </c>
      <c r="DG19" s="140">
        <v>25</v>
      </c>
      <c r="DH19" s="140">
        <v>509.75</v>
      </c>
      <c r="DI19" s="140">
        <v>14</v>
      </c>
      <c r="DJ19" s="140">
        <v>387</v>
      </c>
      <c r="DK19" s="140">
        <v>28</v>
      </c>
      <c r="DL19" s="140">
        <v>756.5</v>
      </c>
      <c r="DM19" s="140">
        <v>0</v>
      </c>
      <c r="DN19" s="140">
        <v>0</v>
      </c>
      <c r="DO19" s="140">
        <v>1</v>
      </c>
      <c r="DP19" s="140">
        <v>100</v>
      </c>
      <c r="DQ19" s="140">
        <v>2</v>
      </c>
      <c r="DR19" s="140">
        <v>60</v>
      </c>
      <c r="DS19" s="140">
        <v>13</v>
      </c>
      <c r="DT19" s="139">
        <v>2187.5</v>
      </c>
      <c r="DU19" s="140">
        <v>150</v>
      </c>
      <c r="DV19" s="139">
        <v>1703.31</v>
      </c>
      <c r="DW19" s="140">
        <v>55</v>
      </c>
      <c r="DX19" s="140">
        <v>757.49</v>
      </c>
      <c r="DY19" s="140">
        <v>8</v>
      </c>
      <c r="DZ19" s="139">
        <v>1188</v>
      </c>
      <c r="EA19" s="140">
        <v>2</v>
      </c>
      <c r="EB19" s="140">
        <v>225</v>
      </c>
    </row>
    <row r="20" spans="1:132" ht="15.75">
      <c r="A20" s="30">
        <v>14</v>
      </c>
      <c r="B20" s="31" t="s">
        <v>94</v>
      </c>
      <c r="C20" s="45">
        <f t="shared" si="1"/>
        <v>139</v>
      </c>
      <c r="D20" s="45">
        <f t="shared" si="2"/>
        <v>2434.2200000000003</v>
      </c>
      <c r="E20" s="45">
        <f t="shared" si="3"/>
        <v>6</v>
      </c>
      <c r="F20" s="45">
        <f t="shared" si="4"/>
        <v>102</v>
      </c>
      <c r="G20" s="45">
        <f t="shared" si="5"/>
        <v>0</v>
      </c>
      <c r="H20" s="45">
        <f t="shared" si="6"/>
        <v>0</v>
      </c>
      <c r="I20" s="45">
        <f t="shared" si="7"/>
        <v>0</v>
      </c>
      <c r="J20" s="45">
        <f t="shared" si="8"/>
        <v>0</v>
      </c>
      <c r="K20" s="45">
        <f t="shared" si="9"/>
        <v>0</v>
      </c>
      <c r="L20" s="45">
        <f t="shared" si="10"/>
        <v>0</v>
      </c>
      <c r="M20" s="45">
        <f t="shared" si="11"/>
        <v>4</v>
      </c>
      <c r="N20" s="45">
        <f t="shared" si="12"/>
        <v>81.79999999999995</v>
      </c>
      <c r="O20" s="45">
        <f t="shared" si="13"/>
        <v>0</v>
      </c>
      <c r="P20" s="45">
        <f t="shared" si="14"/>
        <v>0</v>
      </c>
      <c r="Q20" s="45">
        <f t="shared" si="15"/>
        <v>28</v>
      </c>
      <c r="R20" s="45">
        <f t="shared" si="16"/>
        <v>246.92000000000007</v>
      </c>
      <c r="S20" s="45">
        <f t="shared" si="17"/>
        <v>0</v>
      </c>
      <c r="T20" s="45">
        <f t="shared" si="18"/>
        <v>0</v>
      </c>
      <c r="U20" s="45">
        <f t="shared" si="19"/>
        <v>0</v>
      </c>
      <c r="V20" s="45">
        <f t="shared" si="20"/>
        <v>0</v>
      </c>
      <c r="W20" s="45">
        <f t="shared" si="21"/>
        <v>8</v>
      </c>
      <c r="X20" s="45">
        <f t="shared" si="22"/>
        <v>158.1300000000001</v>
      </c>
      <c r="Y20" s="45">
        <f t="shared" si="23"/>
        <v>5</v>
      </c>
      <c r="Z20" s="45">
        <f t="shared" si="24"/>
        <v>195.5999999999999</v>
      </c>
      <c r="AA20" s="45">
        <f t="shared" si="25"/>
        <v>10</v>
      </c>
      <c r="AB20" s="45">
        <f t="shared" si="26"/>
        <v>264.3000000000002</v>
      </c>
      <c r="AC20" s="45">
        <f t="shared" si="27"/>
        <v>1</v>
      </c>
      <c r="AD20" s="45">
        <f t="shared" si="28"/>
        <v>7</v>
      </c>
      <c r="AE20" s="45">
        <f t="shared" si="29"/>
        <v>0</v>
      </c>
      <c r="AF20" s="45">
        <f t="shared" si="30"/>
        <v>0</v>
      </c>
      <c r="AG20" s="45">
        <f t="shared" si="31"/>
        <v>0</v>
      </c>
      <c r="AH20" s="45">
        <f t="shared" si="32"/>
        <v>0</v>
      </c>
      <c r="AI20" s="45">
        <f t="shared" si="33"/>
        <v>31</v>
      </c>
      <c r="AJ20" s="45">
        <f t="shared" si="34"/>
        <v>764.31</v>
      </c>
      <c r="AK20" s="45">
        <f t="shared" si="35"/>
        <v>45</v>
      </c>
      <c r="AL20" s="45">
        <f t="shared" si="36"/>
        <v>414.15999999999985</v>
      </c>
      <c r="AM20" s="45">
        <f t="shared" si="37"/>
        <v>0</v>
      </c>
      <c r="AN20" s="45">
        <f t="shared" si="38"/>
        <v>0</v>
      </c>
      <c r="AO20" s="45">
        <f t="shared" si="39"/>
        <v>1</v>
      </c>
      <c r="AP20" s="45">
        <f t="shared" si="40"/>
        <v>200</v>
      </c>
      <c r="AQ20" s="45">
        <f t="shared" si="41"/>
        <v>0</v>
      </c>
      <c r="AR20" s="45">
        <f t="shared" si="42"/>
        <v>0</v>
      </c>
      <c r="AT20" s="134" t="s">
        <v>94</v>
      </c>
      <c r="AU20" s="255">
        <v>862</v>
      </c>
      <c r="AV20" s="254">
        <v>17652.98</v>
      </c>
      <c r="AW20" s="255">
        <v>96</v>
      </c>
      <c r="AX20" s="254">
        <v>2414.33</v>
      </c>
      <c r="AY20" s="255">
        <v>1</v>
      </c>
      <c r="AZ20" s="255">
        <v>22</v>
      </c>
      <c r="BA20" s="255">
        <v>0</v>
      </c>
      <c r="BB20" s="255">
        <v>0</v>
      </c>
      <c r="BC20" s="255">
        <v>1</v>
      </c>
      <c r="BD20" s="255">
        <v>30</v>
      </c>
      <c r="BE20" s="255">
        <v>59</v>
      </c>
      <c r="BF20" s="255">
        <v>691.3</v>
      </c>
      <c r="BG20" s="255">
        <v>3</v>
      </c>
      <c r="BH20" s="255">
        <v>76.15</v>
      </c>
      <c r="BI20" s="255">
        <v>153</v>
      </c>
      <c r="BJ20" s="254">
        <v>2376.04</v>
      </c>
      <c r="BK20" s="255">
        <v>0</v>
      </c>
      <c r="BL20" s="255">
        <v>0</v>
      </c>
      <c r="BM20" s="255">
        <v>5</v>
      </c>
      <c r="BN20" s="255">
        <v>149.7</v>
      </c>
      <c r="BO20" s="255">
        <v>54</v>
      </c>
      <c r="BP20" s="254">
        <v>1205.93</v>
      </c>
      <c r="BQ20" s="255">
        <v>73</v>
      </c>
      <c r="BR20" s="254">
        <v>2670.61</v>
      </c>
      <c r="BS20" s="255">
        <v>64</v>
      </c>
      <c r="BT20" s="254">
        <v>1614.88</v>
      </c>
      <c r="BU20" s="255">
        <v>1</v>
      </c>
      <c r="BV20" s="255">
        <v>7</v>
      </c>
      <c r="BW20" s="255">
        <v>5</v>
      </c>
      <c r="BX20" s="255">
        <v>50.8</v>
      </c>
      <c r="BY20" s="255">
        <v>0</v>
      </c>
      <c r="BZ20" s="255">
        <v>0</v>
      </c>
      <c r="CA20" s="255">
        <v>103</v>
      </c>
      <c r="CB20" s="254">
        <v>2176.94</v>
      </c>
      <c r="CC20" s="255">
        <v>227</v>
      </c>
      <c r="CD20" s="254">
        <v>2551.46</v>
      </c>
      <c r="CE20" s="255">
        <v>6</v>
      </c>
      <c r="CF20" s="255">
        <v>115.45</v>
      </c>
      <c r="CG20" s="255">
        <v>11</v>
      </c>
      <c r="CH20" s="254">
        <v>1500.41</v>
      </c>
      <c r="CI20" s="255">
        <v>0</v>
      </c>
      <c r="CJ20" s="255">
        <v>0</v>
      </c>
      <c r="CL20" s="137" t="s">
        <v>94</v>
      </c>
      <c r="CM20" s="140">
        <v>723</v>
      </c>
      <c r="CN20" s="139">
        <v>15218.77</v>
      </c>
      <c r="CO20" s="140">
        <v>90</v>
      </c>
      <c r="CP20" s="139">
        <v>2312.33</v>
      </c>
      <c r="CQ20" s="140">
        <v>1</v>
      </c>
      <c r="CR20" s="140">
        <v>22</v>
      </c>
      <c r="CS20" s="140">
        <v>0</v>
      </c>
      <c r="CT20" s="140">
        <v>0</v>
      </c>
      <c r="CU20" s="140">
        <v>1</v>
      </c>
      <c r="CV20" s="140">
        <v>30</v>
      </c>
      <c r="CW20" s="140">
        <v>55</v>
      </c>
      <c r="CX20" s="140">
        <v>609.5</v>
      </c>
      <c r="CY20" s="140">
        <v>3</v>
      </c>
      <c r="CZ20" s="140">
        <v>76.15</v>
      </c>
      <c r="DA20" s="140">
        <v>125</v>
      </c>
      <c r="DB20" s="140">
        <v>2129.12</v>
      </c>
      <c r="DC20" s="140">
        <v>0</v>
      </c>
      <c r="DD20" s="140">
        <v>0</v>
      </c>
      <c r="DE20" s="140">
        <v>5</v>
      </c>
      <c r="DF20" s="140">
        <v>149.7</v>
      </c>
      <c r="DG20" s="140">
        <v>46</v>
      </c>
      <c r="DH20" s="139">
        <v>1047.8</v>
      </c>
      <c r="DI20" s="140">
        <v>68</v>
      </c>
      <c r="DJ20" s="140">
        <v>2475.01</v>
      </c>
      <c r="DK20" s="140">
        <v>54</v>
      </c>
      <c r="DL20" s="139">
        <v>1350.58</v>
      </c>
      <c r="DM20" s="140">
        <v>0</v>
      </c>
      <c r="DN20" s="140">
        <v>0</v>
      </c>
      <c r="DO20" s="140">
        <v>5</v>
      </c>
      <c r="DP20" s="140">
        <v>50.8</v>
      </c>
      <c r="DQ20" s="140">
        <v>0</v>
      </c>
      <c r="DR20" s="140">
        <v>0</v>
      </c>
      <c r="DS20" s="140">
        <v>72</v>
      </c>
      <c r="DT20" s="139">
        <v>1412.63</v>
      </c>
      <c r="DU20" s="140">
        <v>182</v>
      </c>
      <c r="DV20" s="139">
        <v>2137.3</v>
      </c>
      <c r="DW20" s="140">
        <v>6</v>
      </c>
      <c r="DX20" s="140">
        <v>115.45</v>
      </c>
      <c r="DY20" s="140">
        <v>10</v>
      </c>
      <c r="DZ20" s="139">
        <v>1300.41</v>
      </c>
      <c r="EA20" s="140">
        <v>0</v>
      </c>
      <c r="EB20" s="140">
        <v>0</v>
      </c>
    </row>
    <row r="21" spans="1:132" ht="15.75">
      <c r="A21" s="30">
        <v>15</v>
      </c>
      <c r="B21" s="31" t="s">
        <v>95</v>
      </c>
      <c r="C21" s="45">
        <f t="shared" si="1"/>
        <v>295</v>
      </c>
      <c r="D21" s="45">
        <f t="shared" si="2"/>
        <v>6589.5099999999975</v>
      </c>
      <c r="E21" s="45">
        <f t="shared" si="3"/>
        <v>32</v>
      </c>
      <c r="F21" s="45">
        <f t="shared" si="4"/>
        <v>770.8100000000004</v>
      </c>
      <c r="G21" s="45">
        <f t="shared" si="5"/>
        <v>0</v>
      </c>
      <c r="H21" s="45">
        <f t="shared" si="6"/>
        <v>0</v>
      </c>
      <c r="I21" s="45">
        <f t="shared" si="7"/>
        <v>0</v>
      </c>
      <c r="J21" s="45">
        <f t="shared" si="8"/>
        <v>0</v>
      </c>
      <c r="K21" s="45">
        <f t="shared" si="9"/>
        <v>3</v>
      </c>
      <c r="L21" s="45">
        <f t="shared" si="10"/>
        <v>60.5</v>
      </c>
      <c r="M21" s="45">
        <f t="shared" si="11"/>
        <v>29</v>
      </c>
      <c r="N21" s="45">
        <f t="shared" si="12"/>
        <v>509.37999999999965</v>
      </c>
      <c r="O21" s="45">
        <f t="shared" si="13"/>
        <v>7</v>
      </c>
      <c r="P21" s="45">
        <f t="shared" si="14"/>
        <v>184.48999999999995</v>
      </c>
      <c r="Q21" s="45">
        <f t="shared" si="15"/>
        <v>0</v>
      </c>
      <c r="R21" s="45">
        <f t="shared" si="16"/>
        <v>0</v>
      </c>
      <c r="S21" s="45">
        <f t="shared" si="17"/>
        <v>0</v>
      </c>
      <c r="T21" s="45">
        <f t="shared" si="18"/>
        <v>0</v>
      </c>
      <c r="U21" s="45">
        <f t="shared" si="19"/>
        <v>5</v>
      </c>
      <c r="V21" s="45">
        <f t="shared" si="20"/>
        <v>320.0000000000001</v>
      </c>
      <c r="W21" s="45">
        <f t="shared" si="21"/>
        <v>21</v>
      </c>
      <c r="X21" s="45">
        <f t="shared" si="22"/>
        <v>308.3299999999999</v>
      </c>
      <c r="Y21" s="45">
        <f t="shared" si="23"/>
        <v>13</v>
      </c>
      <c r="Z21" s="45">
        <f t="shared" si="24"/>
        <v>272.1300000000001</v>
      </c>
      <c r="AA21" s="45">
        <f t="shared" si="25"/>
        <v>29</v>
      </c>
      <c r="AB21" s="45">
        <f t="shared" si="26"/>
        <v>865.8399999999997</v>
      </c>
      <c r="AC21" s="45">
        <f t="shared" si="27"/>
        <v>7</v>
      </c>
      <c r="AD21" s="45">
        <f t="shared" si="28"/>
        <v>201.76</v>
      </c>
      <c r="AE21" s="45">
        <f t="shared" si="29"/>
        <v>0</v>
      </c>
      <c r="AF21" s="45">
        <f t="shared" si="30"/>
        <v>0</v>
      </c>
      <c r="AG21" s="45">
        <f t="shared" si="31"/>
        <v>0</v>
      </c>
      <c r="AH21" s="45">
        <f t="shared" si="32"/>
        <v>0</v>
      </c>
      <c r="AI21" s="45">
        <f t="shared" si="33"/>
        <v>86</v>
      </c>
      <c r="AJ21" s="45">
        <f t="shared" si="34"/>
        <v>2029.4299999999985</v>
      </c>
      <c r="AK21" s="45">
        <f t="shared" si="35"/>
        <v>60</v>
      </c>
      <c r="AL21" s="45">
        <f t="shared" si="36"/>
        <v>879.7399999999998</v>
      </c>
      <c r="AM21" s="45">
        <f t="shared" si="37"/>
        <v>0</v>
      </c>
      <c r="AN21" s="45">
        <f t="shared" si="38"/>
        <v>0</v>
      </c>
      <c r="AO21" s="45">
        <f t="shared" si="39"/>
        <v>3</v>
      </c>
      <c r="AP21" s="45">
        <f t="shared" si="40"/>
        <v>187.09999999999945</v>
      </c>
      <c r="AQ21" s="45">
        <f t="shared" si="41"/>
        <v>0</v>
      </c>
      <c r="AR21" s="45">
        <f t="shared" si="42"/>
        <v>0</v>
      </c>
      <c r="AT21" s="134" t="s">
        <v>95</v>
      </c>
      <c r="AU21" s="253">
        <v>2583</v>
      </c>
      <c r="AV21" s="254">
        <v>50622.33</v>
      </c>
      <c r="AW21" s="255">
        <v>218</v>
      </c>
      <c r="AX21" s="254">
        <v>5755.18</v>
      </c>
      <c r="AY21" s="255">
        <v>7</v>
      </c>
      <c r="AZ21" s="255">
        <v>205</v>
      </c>
      <c r="BA21" s="255">
        <v>0</v>
      </c>
      <c r="BB21" s="255">
        <v>0</v>
      </c>
      <c r="BC21" s="255">
        <v>20</v>
      </c>
      <c r="BD21" s="255">
        <v>444.7</v>
      </c>
      <c r="BE21" s="255">
        <v>270</v>
      </c>
      <c r="BF21" s="254">
        <v>4113.11</v>
      </c>
      <c r="BG21" s="255">
        <v>28</v>
      </c>
      <c r="BH21" s="255">
        <v>624.54</v>
      </c>
      <c r="BI21" s="255">
        <v>0</v>
      </c>
      <c r="BJ21" s="255">
        <v>0</v>
      </c>
      <c r="BK21" s="255">
        <v>0</v>
      </c>
      <c r="BL21" s="255">
        <v>0</v>
      </c>
      <c r="BM21" s="255">
        <v>25</v>
      </c>
      <c r="BN21" s="254">
        <v>1315.64</v>
      </c>
      <c r="BO21" s="255">
        <v>193</v>
      </c>
      <c r="BP21" s="254">
        <v>2517.69</v>
      </c>
      <c r="BQ21" s="255">
        <v>155</v>
      </c>
      <c r="BR21" s="254">
        <v>3485.57</v>
      </c>
      <c r="BS21" s="255">
        <v>229</v>
      </c>
      <c r="BT21" s="254">
        <v>4230.7</v>
      </c>
      <c r="BU21" s="255">
        <v>24</v>
      </c>
      <c r="BV21" s="255">
        <v>643.26</v>
      </c>
      <c r="BW21" s="255">
        <v>4</v>
      </c>
      <c r="BX21" s="255">
        <v>76.2</v>
      </c>
      <c r="BY21" s="255">
        <v>6</v>
      </c>
      <c r="BZ21" s="255">
        <v>119.65</v>
      </c>
      <c r="CA21" s="255">
        <v>366</v>
      </c>
      <c r="CB21" s="254">
        <v>11088.3</v>
      </c>
      <c r="CC21" s="255">
        <v>942</v>
      </c>
      <c r="CD21" s="254">
        <v>8551.66</v>
      </c>
      <c r="CE21" s="255">
        <v>16</v>
      </c>
      <c r="CF21" s="255">
        <v>171.88</v>
      </c>
      <c r="CG21" s="255">
        <v>49</v>
      </c>
      <c r="CH21" s="254">
        <v>6884.95</v>
      </c>
      <c r="CI21" s="255">
        <v>31</v>
      </c>
      <c r="CJ21" s="255">
        <v>394.31</v>
      </c>
      <c r="CL21" s="137" t="s">
        <v>95</v>
      </c>
      <c r="CM21" s="138">
        <v>2288</v>
      </c>
      <c r="CN21" s="139">
        <v>44032.82</v>
      </c>
      <c r="CO21" s="140">
        <v>186</v>
      </c>
      <c r="CP21" s="139">
        <v>4984.37</v>
      </c>
      <c r="CQ21" s="140">
        <v>7</v>
      </c>
      <c r="CR21" s="140">
        <v>205</v>
      </c>
      <c r="CS21" s="140">
        <v>0</v>
      </c>
      <c r="CT21" s="140">
        <v>0</v>
      </c>
      <c r="CU21" s="140">
        <v>17</v>
      </c>
      <c r="CV21" s="140">
        <v>384.2</v>
      </c>
      <c r="CW21" s="140">
        <v>241</v>
      </c>
      <c r="CX21" s="139">
        <v>3603.73</v>
      </c>
      <c r="CY21" s="140">
        <v>21</v>
      </c>
      <c r="CZ21" s="140">
        <v>440.05</v>
      </c>
      <c r="DA21" s="140">
        <v>0</v>
      </c>
      <c r="DB21" s="140">
        <v>0</v>
      </c>
      <c r="DC21" s="140">
        <v>0</v>
      </c>
      <c r="DD21" s="140">
        <v>0</v>
      </c>
      <c r="DE21" s="140">
        <v>20</v>
      </c>
      <c r="DF21" s="139">
        <v>995.64</v>
      </c>
      <c r="DG21" s="140">
        <v>172</v>
      </c>
      <c r="DH21" s="139">
        <v>2209.36</v>
      </c>
      <c r="DI21" s="140">
        <v>142</v>
      </c>
      <c r="DJ21" s="140">
        <v>3213.44</v>
      </c>
      <c r="DK21" s="140">
        <v>200</v>
      </c>
      <c r="DL21" s="139">
        <v>3364.86</v>
      </c>
      <c r="DM21" s="140">
        <v>17</v>
      </c>
      <c r="DN21" s="140">
        <v>441.5</v>
      </c>
      <c r="DO21" s="140">
        <v>4</v>
      </c>
      <c r="DP21" s="140">
        <v>76.2</v>
      </c>
      <c r="DQ21" s="140">
        <v>6</v>
      </c>
      <c r="DR21" s="140">
        <v>119.65</v>
      </c>
      <c r="DS21" s="140">
        <v>280</v>
      </c>
      <c r="DT21" s="139">
        <v>9058.87</v>
      </c>
      <c r="DU21" s="140">
        <v>882</v>
      </c>
      <c r="DV21" s="139">
        <v>7671.92</v>
      </c>
      <c r="DW21" s="140">
        <v>16</v>
      </c>
      <c r="DX21" s="140">
        <v>171.88</v>
      </c>
      <c r="DY21" s="140">
        <v>46</v>
      </c>
      <c r="DZ21" s="139">
        <v>6697.85</v>
      </c>
      <c r="EA21" s="140">
        <v>31</v>
      </c>
      <c r="EB21" s="140">
        <v>394.31</v>
      </c>
    </row>
    <row r="22" spans="1:132" ht="15.75">
      <c r="A22" s="30">
        <v>16</v>
      </c>
      <c r="B22" s="31" t="s">
        <v>104</v>
      </c>
      <c r="C22" s="45">
        <f t="shared" si="1"/>
        <v>0</v>
      </c>
      <c r="D22" s="45">
        <f t="shared" si="2"/>
        <v>0</v>
      </c>
      <c r="E22" s="45">
        <f t="shared" si="3"/>
        <v>0</v>
      </c>
      <c r="F22" s="45">
        <f t="shared" si="4"/>
        <v>0</v>
      </c>
      <c r="G22" s="45">
        <f t="shared" si="5"/>
        <v>0</v>
      </c>
      <c r="H22" s="45">
        <f t="shared" si="6"/>
        <v>0</v>
      </c>
      <c r="I22" s="45">
        <f t="shared" si="7"/>
        <v>0</v>
      </c>
      <c r="J22" s="45">
        <f t="shared" si="8"/>
        <v>0</v>
      </c>
      <c r="K22" s="45">
        <f t="shared" si="9"/>
        <v>0</v>
      </c>
      <c r="L22" s="45">
        <f t="shared" si="10"/>
        <v>0</v>
      </c>
      <c r="M22" s="45">
        <f t="shared" si="11"/>
        <v>0</v>
      </c>
      <c r="N22" s="45">
        <f t="shared" si="12"/>
        <v>0</v>
      </c>
      <c r="O22" s="45">
        <f t="shared" si="13"/>
        <v>0</v>
      </c>
      <c r="P22" s="45">
        <f t="shared" si="14"/>
        <v>0</v>
      </c>
      <c r="Q22" s="45">
        <f t="shared" si="15"/>
        <v>0</v>
      </c>
      <c r="R22" s="45">
        <f t="shared" si="16"/>
        <v>0</v>
      </c>
      <c r="S22" s="45">
        <f t="shared" si="17"/>
        <v>0</v>
      </c>
      <c r="T22" s="45">
        <f t="shared" si="18"/>
        <v>0</v>
      </c>
      <c r="U22" s="45">
        <f t="shared" si="19"/>
        <v>0</v>
      </c>
      <c r="V22" s="45">
        <f t="shared" si="20"/>
        <v>0</v>
      </c>
      <c r="W22" s="45">
        <f t="shared" si="21"/>
        <v>0</v>
      </c>
      <c r="X22" s="45">
        <f t="shared" si="22"/>
        <v>0</v>
      </c>
      <c r="Y22" s="45">
        <f t="shared" si="23"/>
        <v>0</v>
      </c>
      <c r="Z22" s="45">
        <f t="shared" si="24"/>
        <v>0</v>
      </c>
      <c r="AA22" s="45">
        <f t="shared" si="25"/>
        <v>0</v>
      </c>
      <c r="AB22" s="45">
        <f t="shared" si="26"/>
        <v>0</v>
      </c>
      <c r="AC22" s="45">
        <f t="shared" si="27"/>
        <v>0</v>
      </c>
      <c r="AD22" s="45">
        <f t="shared" si="28"/>
        <v>0</v>
      </c>
      <c r="AE22" s="45">
        <f t="shared" si="29"/>
        <v>0</v>
      </c>
      <c r="AF22" s="45">
        <f t="shared" si="30"/>
        <v>0</v>
      </c>
      <c r="AG22" s="45">
        <f t="shared" si="31"/>
        <v>0</v>
      </c>
      <c r="AH22" s="45">
        <f t="shared" si="32"/>
        <v>0</v>
      </c>
      <c r="AI22" s="45">
        <f t="shared" si="33"/>
        <v>0</v>
      </c>
      <c r="AJ22" s="45">
        <f t="shared" si="34"/>
        <v>0</v>
      </c>
      <c r="AK22" s="45">
        <f t="shared" si="35"/>
        <v>0</v>
      </c>
      <c r="AL22" s="45">
        <f t="shared" si="36"/>
        <v>0</v>
      </c>
      <c r="AM22" s="45">
        <f t="shared" si="37"/>
        <v>0</v>
      </c>
      <c r="AN22" s="45">
        <f t="shared" si="38"/>
        <v>0</v>
      </c>
      <c r="AO22" s="45">
        <f t="shared" si="39"/>
        <v>0</v>
      </c>
      <c r="AP22" s="45">
        <f t="shared" si="40"/>
        <v>0</v>
      </c>
      <c r="AQ22" s="45">
        <f t="shared" si="41"/>
        <v>0</v>
      </c>
      <c r="AR22" s="45">
        <f t="shared" si="42"/>
        <v>0</v>
      </c>
      <c r="AT22" s="134" t="s">
        <v>104</v>
      </c>
      <c r="AU22" s="255">
        <v>0</v>
      </c>
      <c r="AV22" s="255">
        <v>0</v>
      </c>
      <c r="AW22" s="255">
        <v>0</v>
      </c>
      <c r="AX22" s="255">
        <v>0</v>
      </c>
      <c r="AY22" s="255">
        <v>0</v>
      </c>
      <c r="AZ22" s="255">
        <v>0</v>
      </c>
      <c r="BA22" s="255">
        <v>0</v>
      </c>
      <c r="BB22" s="255">
        <v>0</v>
      </c>
      <c r="BC22" s="255">
        <v>0</v>
      </c>
      <c r="BD22" s="255">
        <v>0</v>
      </c>
      <c r="BE22" s="255">
        <v>0</v>
      </c>
      <c r="BF22" s="255">
        <v>0</v>
      </c>
      <c r="BG22" s="255">
        <v>0</v>
      </c>
      <c r="BH22" s="255">
        <v>0</v>
      </c>
      <c r="BI22" s="255">
        <v>0</v>
      </c>
      <c r="BJ22" s="255">
        <v>0</v>
      </c>
      <c r="BK22" s="255">
        <v>0</v>
      </c>
      <c r="BL22" s="255">
        <v>0</v>
      </c>
      <c r="BM22" s="255">
        <v>0</v>
      </c>
      <c r="BN22" s="255">
        <v>0</v>
      </c>
      <c r="BO22" s="255">
        <v>0</v>
      </c>
      <c r="BP22" s="255">
        <v>0</v>
      </c>
      <c r="BQ22" s="255">
        <v>0</v>
      </c>
      <c r="BR22" s="255">
        <v>0</v>
      </c>
      <c r="BS22" s="255">
        <v>0</v>
      </c>
      <c r="BT22" s="255">
        <v>0</v>
      </c>
      <c r="BU22" s="255">
        <v>0</v>
      </c>
      <c r="BV22" s="255">
        <v>0</v>
      </c>
      <c r="BW22" s="255">
        <v>0</v>
      </c>
      <c r="BX22" s="255">
        <v>0</v>
      </c>
      <c r="BY22" s="255">
        <v>0</v>
      </c>
      <c r="BZ22" s="255">
        <v>0</v>
      </c>
      <c r="CA22" s="255">
        <v>0</v>
      </c>
      <c r="CB22" s="255">
        <v>0</v>
      </c>
      <c r="CC22" s="255">
        <v>0</v>
      </c>
      <c r="CD22" s="255">
        <v>0</v>
      </c>
      <c r="CE22" s="255">
        <v>0</v>
      </c>
      <c r="CF22" s="255">
        <v>0</v>
      </c>
      <c r="CG22" s="255">
        <v>0</v>
      </c>
      <c r="CH22" s="255">
        <v>0</v>
      </c>
      <c r="CI22" s="255">
        <v>0</v>
      </c>
      <c r="CJ22" s="255">
        <v>0</v>
      </c>
      <c r="CL22" s="137" t="s">
        <v>104</v>
      </c>
      <c r="CM22" s="140">
        <v>0</v>
      </c>
      <c r="CN22" s="140">
        <v>0</v>
      </c>
      <c r="CO22" s="140">
        <v>0</v>
      </c>
      <c r="CP22" s="140">
        <v>0</v>
      </c>
      <c r="CQ22" s="140">
        <v>0</v>
      </c>
      <c r="CR22" s="140">
        <v>0</v>
      </c>
      <c r="CS22" s="140">
        <v>0</v>
      </c>
      <c r="CT22" s="140">
        <v>0</v>
      </c>
      <c r="CU22" s="140">
        <v>0</v>
      </c>
      <c r="CV22" s="140">
        <v>0</v>
      </c>
      <c r="CW22" s="140">
        <v>0</v>
      </c>
      <c r="CX22" s="140">
        <v>0</v>
      </c>
      <c r="CY22" s="140">
        <v>0</v>
      </c>
      <c r="CZ22" s="140">
        <v>0</v>
      </c>
      <c r="DA22" s="140">
        <v>0</v>
      </c>
      <c r="DB22" s="140">
        <v>0</v>
      </c>
      <c r="DC22" s="140">
        <v>0</v>
      </c>
      <c r="DD22" s="140">
        <v>0</v>
      </c>
      <c r="DE22" s="140">
        <v>0</v>
      </c>
      <c r="DF22" s="140">
        <v>0</v>
      </c>
      <c r="DG22" s="140">
        <v>0</v>
      </c>
      <c r="DH22" s="140">
        <v>0</v>
      </c>
      <c r="DI22" s="140">
        <v>0</v>
      </c>
      <c r="DJ22" s="140">
        <v>0</v>
      </c>
      <c r="DK22" s="140">
        <v>0</v>
      </c>
      <c r="DL22" s="140">
        <v>0</v>
      </c>
      <c r="DM22" s="140">
        <v>0</v>
      </c>
      <c r="DN22" s="140">
        <v>0</v>
      </c>
      <c r="DO22" s="140">
        <v>0</v>
      </c>
      <c r="DP22" s="140">
        <v>0</v>
      </c>
      <c r="DQ22" s="140">
        <v>0</v>
      </c>
      <c r="DR22" s="140">
        <v>0</v>
      </c>
      <c r="DS22" s="140">
        <v>0</v>
      </c>
      <c r="DT22" s="140">
        <v>0</v>
      </c>
      <c r="DU22" s="140">
        <v>0</v>
      </c>
      <c r="DV22" s="140">
        <v>0</v>
      </c>
      <c r="DW22" s="140">
        <v>0</v>
      </c>
      <c r="DX22" s="140">
        <v>0</v>
      </c>
      <c r="DY22" s="140">
        <v>0</v>
      </c>
      <c r="DZ22" s="140">
        <v>0</v>
      </c>
      <c r="EA22" s="140">
        <v>0</v>
      </c>
      <c r="EB22" s="140">
        <v>0</v>
      </c>
    </row>
    <row r="23" spans="1:132" ht="15.75">
      <c r="A23" s="30">
        <v>17</v>
      </c>
      <c r="B23" s="31" t="s">
        <v>105</v>
      </c>
      <c r="C23" s="45">
        <f t="shared" si="1"/>
        <v>0</v>
      </c>
      <c r="D23" s="45">
        <f t="shared" si="2"/>
        <v>0</v>
      </c>
      <c r="E23" s="45">
        <f t="shared" si="3"/>
        <v>0</v>
      </c>
      <c r="F23" s="45">
        <f t="shared" si="4"/>
        <v>0</v>
      </c>
      <c r="G23" s="45">
        <f t="shared" si="5"/>
        <v>0</v>
      </c>
      <c r="H23" s="45">
        <f t="shared" si="6"/>
        <v>0</v>
      </c>
      <c r="I23" s="45">
        <f t="shared" si="7"/>
        <v>0</v>
      </c>
      <c r="J23" s="45">
        <f t="shared" si="8"/>
        <v>0</v>
      </c>
      <c r="K23" s="45">
        <f t="shared" si="9"/>
        <v>0</v>
      </c>
      <c r="L23" s="45">
        <f t="shared" si="10"/>
        <v>0</v>
      </c>
      <c r="M23" s="45">
        <f t="shared" si="11"/>
        <v>0</v>
      </c>
      <c r="N23" s="45">
        <f t="shared" si="12"/>
        <v>0</v>
      </c>
      <c r="O23" s="45">
        <f t="shared" si="13"/>
        <v>0</v>
      </c>
      <c r="P23" s="45">
        <f t="shared" si="14"/>
        <v>0</v>
      </c>
      <c r="Q23" s="45">
        <f t="shared" si="15"/>
        <v>0</v>
      </c>
      <c r="R23" s="45">
        <f t="shared" si="16"/>
        <v>0</v>
      </c>
      <c r="S23" s="45">
        <f t="shared" si="17"/>
        <v>0</v>
      </c>
      <c r="T23" s="45">
        <f t="shared" si="18"/>
        <v>0</v>
      </c>
      <c r="U23" s="45">
        <f t="shared" si="19"/>
        <v>0</v>
      </c>
      <c r="V23" s="45">
        <f t="shared" si="20"/>
        <v>0</v>
      </c>
      <c r="W23" s="45">
        <f t="shared" si="21"/>
        <v>0</v>
      </c>
      <c r="X23" s="45">
        <f t="shared" si="22"/>
        <v>0</v>
      </c>
      <c r="Y23" s="45">
        <f t="shared" si="23"/>
        <v>0</v>
      </c>
      <c r="Z23" s="45">
        <f t="shared" si="24"/>
        <v>0</v>
      </c>
      <c r="AA23" s="45">
        <f t="shared" si="25"/>
        <v>0</v>
      </c>
      <c r="AB23" s="45">
        <f t="shared" si="26"/>
        <v>0</v>
      </c>
      <c r="AC23" s="45">
        <f t="shared" si="27"/>
        <v>0</v>
      </c>
      <c r="AD23" s="45">
        <f t="shared" si="28"/>
        <v>0</v>
      </c>
      <c r="AE23" s="45">
        <f t="shared" si="29"/>
        <v>0</v>
      </c>
      <c r="AF23" s="45">
        <f t="shared" si="30"/>
        <v>0</v>
      </c>
      <c r="AG23" s="45">
        <f t="shared" si="31"/>
        <v>0</v>
      </c>
      <c r="AH23" s="45">
        <f t="shared" si="32"/>
        <v>0</v>
      </c>
      <c r="AI23" s="45">
        <f t="shared" si="33"/>
        <v>0</v>
      </c>
      <c r="AJ23" s="45">
        <f t="shared" si="34"/>
        <v>0</v>
      </c>
      <c r="AK23" s="45">
        <f t="shared" si="35"/>
        <v>0</v>
      </c>
      <c r="AL23" s="45">
        <f t="shared" si="36"/>
        <v>0</v>
      </c>
      <c r="AM23" s="45">
        <f t="shared" si="37"/>
        <v>0</v>
      </c>
      <c r="AN23" s="45">
        <f t="shared" si="38"/>
        <v>0</v>
      </c>
      <c r="AO23" s="45">
        <f t="shared" si="39"/>
        <v>0</v>
      </c>
      <c r="AP23" s="45">
        <f t="shared" si="40"/>
        <v>0</v>
      </c>
      <c r="AQ23" s="45">
        <f t="shared" si="41"/>
        <v>0</v>
      </c>
      <c r="AR23" s="45">
        <f t="shared" si="42"/>
        <v>0</v>
      </c>
      <c r="AT23" s="134" t="s">
        <v>105</v>
      </c>
      <c r="AU23" s="255">
        <v>0</v>
      </c>
      <c r="AV23" s="255">
        <v>0</v>
      </c>
      <c r="AW23" s="255">
        <v>0</v>
      </c>
      <c r="AX23" s="255">
        <v>0</v>
      </c>
      <c r="AY23" s="255">
        <v>0</v>
      </c>
      <c r="AZ23" s="255">
        <v>0</v>
      </c>
      <c r="BA23" s="255">
        <v>0</v>
      </c>
      <c r="BB23" s="255">
        <v>0</v>
      </c>
      <c r="BC23" s="255">
        <v>0</v>
      </c>
      <c r="BD23" s="255">
        <v>0</v>
      </c>
      <c r="BE23" s="255">
        <v>0</v>
      </c>
      <c r="BF23" s="255">
        <v>0</v>
      </c>
      <c r="BG23" s="255">
        <v>0</v>
      </c>
      <c r="BH23" s="255">
        <v>0</v>
      </c>
      <c r="BI23" s="255">
        <v>0</v>
      </c>
      <c r="BJ23" s="255">
        <v>0</v>
      </c>
      <c r="BK23" s="255">
        <v>0</v>
      </c>
      <c r="BL23" s="255">
        <v>0</v>
      </c>
      <c r="BM23" s="255">
        <v>0</v>
      </c>
      <c r="BN23" s="255">
        <v>0</v>
      </c>
      <c r="BO23" s="255">
        <v>0</v>
      </c>
      <c r="BP23" s="255">
        <v>0</v>
      </c>
      <c r="BQ23" s="255">
        <v>0</v>
      </c>
      <c r="BR23" s="255">
        <v>0</v>
      </c>
      <c r="BS23" s="255">
        <v>0</v>
      </c>
      <c r="BT23" s="255">
        <v>0</v>
      </c>
      <c r="BU23" s="255">
        <v>0</v>
      </c>
      <c r="BV23" s="255">
        <v>0</v>
      </c>
      <c r="BW23" s="255">
        <v>0</v>
      </c>
      <c r="BX23" s="255">
        <v>0</v>
      </c>
      <c r="BY23" s="255">
        <v>0</v>
      </c>
      <c r="BZ23" s="255">
        <v>0</v>
      </c>
      <c r="CA23" s="255">
        <v>0</v>
      </c>
      <c r="CB23" s="255">
        <v>0</v>
      </c>
      <c r="CC23" s="255">
        <v>0</v>
      </c>
      <c r="CD23" s="255">
        <v>0</v>
      </c>
      <c r="CE23" s="255">
        <v>0</v>
      </c>
      <c r="CF23" s="255">
        <v>0</v>
      </c>
      <c r="CG23" s="255">
        <v>0</v>
      </c>
      <c r="CH23" s="255">
        <v>0</v>
      </c>
      <c r="CI23" s="255">
        <v>0</v>
      </c>
      <c r="CJ23" s="255">
        <v>0</v>
      </c>
      <c r="CL23" s="137" t="s">
        <v>105</v>
      </c>
      <c r="CM23" s="140">
        <v>0</v>
      </c>
      <c r="CN23" s="140">
        <v>0</v>
      </c>
      <c r="CO23" s="140">
        <v>0</v>
      </c>
      <c r="CP23" s="140">
        <v>0</v>
      </c>
      <c r="CQ23" s="140">
        <v>0</v>
      </c>
      <c r="CR23" s="140">
        <v>0</v>
      </c>
      <c r="CS23" s="140">
        <v>0</v>
      </c>
      <c r="CT23" s="140">
        <v>0</v>
      </c>
      <c r="CU23" s="140">
        <v>0</v>
      </c>
      <c r="CV23" s="140">
        <v>0</v>
      </c>
      <c r="CW23" s="140">
        <v>0</v>
      </c>
      <c r="CX23" s="140">
        <v>0</v>
      </c>
      <c r="CY23" s="140">
        <v>0</v>
      </c>
      <c r="CZ23" s="140">
        <v>0</v>
      </c>
      <c r="DA23" s="140">
        <v>0</v>
      </c>
      <c r="DB23" s="140">
        <v>0</v>
      </c>
      <c r="DC23" s="140">
        <v>0</v>
      </c>
      <c r="DD23" s="140">
        <v>0</v>
      </c>
      <c r="DE23" s="140">
        <v>0</v>
      </c>
      <c r="DF23" s="140">
        <v>0</v>
      </c>
      <c r="DG23" s="140">
        <v>0</v>
      </c>
      <c r="DH23" s="140">
        <v>0</v>
      </c>
      <c r="DI23" s="140">
        <v>0</v>
      </c>
      <c r="DJ23" s="140">
        <v>0</v>
      </c>
      <c r="DK23" s="140">
        <v>0</v>
      </c>
      <c r="DL23" s="140">
        <v>0</v>
      </c>
      <c r="DM23" s="140">
        <v>0</v>
      </c>
      <c r="DN23" s="140">
        <v>0</v>
      </c>
      <c r="DO23" s="140">
        <v>0</v>
      </c>
      <c r="DP23" s="140">
        <v>0</v>
      </c>
      <c r="DQ23" s="140">
        <v>0</v>
      </c>
      <c r="DR23" s="140">
        <v>0</v>
      </c>
      <c r="DS23" s="140">
        <v>0</v>
      </c>
      <c r="DT23" s="140">
        <v>0</v>
      </c>
      <c r="DU23" s="140">
        <v>0</v>
      </c>
      <c r="DV23" s="140">
        <v>0</v>
      </c>
      <c r="DW23" s="140">
        <v>0</v>
      </c>
      <c r="DX23" s="140">
        <v>0</v>
      </c>
      <c r="DY23" s="140">
        <v>0</v>
      </c>
      <c r="DZ23" s="140">
        <v>0</v>
      </c>
      <c r="EA23" s="140">
        <v>0</v>
      </c>
      <c r="EB23" s="140">
        <v>0</v>
      </c>
    </row>
    <row r="24" spans="1:132" ht="15.75">
      <c r="A24" s="30">
        <v>18</v>
      </c>
      <c r="B24" s="31" t="s">
        <v>106</v>
      </c>
      <c r="C24" s="45">
        <f t="shared" si="1"/>
        <v>0</v>
      </c>
      <c r="D24" s="45">
        <f t="shared" si="2"/>
        <v>0</v>
      </c>
      <c r="E24" s="45">
        <f t="shared" si="3"/>
        <v>0</v>
      </c>
      <c r="F24" s="45">
        <f t="shared" si="4"/>
        <v>0</v>
      </c>
      <c r="G24" s="45">
        <f t="shared" si="5"/>
        <v>0</v>
      </c>
      <c r="H24" s="45">
        <f t="shared" si="6"/>
        <v>0</v>
      </c>
      <c r="I24" s="45">
        <f t="shared" si="7"/>
        <v>0</v>
      </c>
      <c r="J24" s="45">
        <f t="shared" si="8"/>
        <v>0</v>
      </c>
      <c r="K24" s="45">
        <f t="shared" si="9"/>
        <v>0</v>
      </c>
      <c r="L24" s="45">
        <f t="shared" si="10"/>
        <v>0</v>
      </c>
      <c r="M24" s="45">
        <f t="shared" si="11"/>
        <v>0</v>
      </c>
      <c r="N24" s="45">
        <f t="shared" si="12"/>
        <v>0</v>
      </c>
      <c r="O24" s="45">
        <f t="shared" si="13"/>
        <v>0</v>
      </c>
      <c r="P24" s="45">
        <f t="shared" si="14"/>
        <v>0</v>
      </c>
      <c r="Q24" s="45">
        <f t="shared" si="15"/>
        <v>0</v>
      </c>
      <c r="R24" s="45">
        <f t="shared" si="16"/>
        <v>0</v>
      </c>
      <c r="S24" s="45">
        <f t="shared" si="17"/>
        <v>0</v>
      </c>
      <c r="T24" s="45">
        <f t="shared" si="18"/>
        <v>0</v>
      </c>
      <c r="U24" s="45">
        <f t="shared" si="19"/>
        <v>0</v>
      </c>
      <c r="V24" s="45">
        <f t="shared" si="20"/>
        <v>0</v>
      </c>
      <c r="W24" s="45">
        <f t="shared" si="21"/>
        <v>0</v>
      </c>
      <c r="X24" s="45">
        <f t="shared" si="22"/>
        <v>0</v>
      </c>
      <c r="Y24" s="45">
        <f t="shared" si="23"/>
        <v>0</v>
      </c>
      <c r="Z24" s="45">
        <f t="shared" si="24"/>
        <v>0</v>
      </c>
      <c r="AA24" s="45">
        <f t="shared" si="25"/>
        <v>0</v>
      </c>
      <c r="AB24" s="45">
        <f t="shared" si="26"/>
        <v>0</v>
      </c>
      <c r="AC24" s="45">
        <f t="shared" si="27"/>
        <v>0</v>
      </c>
      <c r="AD24" s="45">
        <f t="shared" si="28"/>
        <v>0</v>
      </c>
      <c r="AE24" s="45">
        <f t="shared" si="29"/>
        <v>0</v>
      </c>
      <c r="AF24" s="45">
        <f t="shared" si="30"/>
        <v>0</v>
      </c>
      <c r="AG24" s="45">
        <f t="shared" si="31"/>
        <v>0</v>
      </c>
      <c r="AH24" s="45">
        <f t="shared" si="32"/>
        <v>0</v>
      </c>
      <c r="AI24" s="45">
        <f t="shared" si="33"/>
        <v>0</v>
      </c>
      <c r="AJ24" s="45">
        <f t="shared" si="34"/>
        <v>0</v>
      </c>
      <c r="AK24" s="45">
        <f t="shared" si="35"/>
        <v>0</v>
      </c>
      <c r="AL24" s="45">
        <f t="shared" si="36"/>
        <v>0</v>
      </c>
      <c r="AM24" s="45">
        <f t="shared" si="37"/>
        <v>0</v>
      </c>
      <c r="AN24" s="45">
        <f t="shared" si="38"/>
        <v>0</v>
      </c>
      <c r="AO24" s="45">
        <f t="shared" si="39"/>
        <v>0</v>
      </c>
      <c r="AP24" s="45">
        <f t="shared" si="40"/>
        <v>0</v>
      </c>
      <c r="AQ24" s="45">
        <f t="shared" si="41"/>
        <v>0</v>
      </c>
      <c r="AR24" s="45">
        <f t="shared" si="42"/>
        <v>0</v>
      </c>
      <c r="AT24" s="134" t="s">
        <v>106</v>
      </c>
      <c r="AU24" s="255">
        <v>0</v>
      </c>
      <c r="AV24" s="255">
        <v>0</v>
      </c>
      <c r="AW24" s="255">
        <v>0</v>
      </c>
      <c r="AX24" s="255">
        <v>0</v>
      </c>
      <c r="AY24" s="255">
        <v>0</v>
      </c>
      <c r="AZ24" s="255">
        <v>0</v>
      </c>
      <c r="BA24" s="255">
        <v>0</v>
      </c>
      <c r="BB24" s="255">
        <v>0</v>
      </c>
      <c r="BC24" s="255">
        <v>0</v>
      </c>
      <c r="BD24" s="255">
        <v>0</v>
      </c>
      <c r="BE24" s="255">
        <v>0</v>
      </c>
      <c r="BF24" s="255">
        <v>0</v>
      </c>
      <c r="BG24" s="255">
        <v>0</v>
      </c>
      <c r="BH24" s="255">
        <v>0</v>
      </c>
      <c r="BI24" s="255">
        <v>0</v>
      </c>
      <c r="BJ24" s="255">
        <v>0</v>
      </c>
      <c r="BK24" s="255">
        <v>0</v>
      </c>
      <c r="BL24" s="255">
        <v>0</v>
      </c>
      <c r="BM24" s="255">
        <v>0</v>
      </c>
      <c r="BN24" s="255">
        <v>0</v>
      </c>
      <c r="BO24" s="255">
        <v>0</v>
      </c>
      <c r="BP24" s="255">
        <v>0</v>
      </c>
      <c r="BQ24" s="255">
        <v>0</v>
      </c>
      <c r="BR24" s="255">
        <v>0</v>
      </c>
      <c r="BS24" s="255">
        <v>0</v>
      </c>
      <c r="BT24" s="255">
        <v>0</v>
      </c>
      <c r="BU24" s="255">
        <v>0</v>
      </c>
      <c r="BV24" s="255">
        <v>0</v>
      </c>
      <c r="BW24" s="255">
        <v>0</v>
      </c>
      <c r="BX24" s="255">
        <v>0</v>
      </c>
      <c r="BY24" s="255">
        <v>0</v>
      </c>
      <c r="BZ24" s="255">
        <v>0</v>
      </c>
      <c r="CA24" s="255">
        <v>0</v>
      </c>
      <c r="CB24" s="255">
        <v>0</v>
      </c>
      <c r="CC24" s="255">
        <v>0</v>
      </c>
      <c r="CD24" s="255">
        <v>0</v>
      </c>
      <c r="CE24" s="255">
        <v>0</v>
      </c>
      <c r="CF24" s="255">
        <v>0</v>
      </c>
      <c r="CG24" s="255">
        <v>0</v>
      </c>
      <c r="CH24" s="255">
        <v>0</v>
      </c>
      <c r="CI24" s="255">
        <v>0</v>
      </c>
      <c r="CJ24" s="255">
        <v>0</v>
      </c>
      <c r="CL24" s="137" t="s">
        <v>106</v>
      </c>
      <c r="CM24" s="140">
        <v>0</v>
      </c>
      <c r="CN24" s="140">
        <v>0</v>
      </c>
      <c r="CO24" s="140">
        <v>0</v>
      </c>
      <c r="CP24" s="140">
        <v>0</v>
      </c>
      <c r="CQ24" s="140">
        <v>0</v>
      </c>
      <c r="CR24" s="140">
        <v>0</v>
      </c>
      <c r="CS24" s="140">
        <v>0</v>
      </c>
      <c r="CT24" s="140">
        <v>0</v>
      </c>
      <c r="CU24" s="140">
        <v>0</v>
      </c>
      <c r="CV24" s="140">
        <v>0</v>
      </c>
      <c r="CW24" s="140">
        <v>0</v>
      </c>
      <c r="CX24" s="140">
        <v>0</v>
      </c>
      <c r="CY24" s="140">
        <v>0</v>
      </c>
      <c r="CZ24" s="140">
        <v>0</v>
      </c>
      <c r="DA24" s="140">
        <v>0</v>
      </c>
      <c r="DB24" s="140">
        <v>0</v>
      </c>
      <c r="DC24" s="140">
        <v>0</v>
      </c>
      <c r="DD24" s="140">
        <v>0</v>
      </c>
      <c r="DE24" s="140">
        <v>0</v>
      </c>
      <c r="DF24" s="140">
        <v>0</v>
      </c>
      <c r="DG24" s="140">
        <v>0</v>
      </c>
      <c r="DH24" s="140">
        <v>0</v>
      </c>
      <c r="DI24" s="140">
        <v>0</v>
      </c>
      <c r="DJ24" s="140">
        <v>0</v>
      </c>
      <c r="DK24" s="140">
        <v>0</v>
      </c>
      <c r="DL24" s="140">
        <v>0</v>
      </c>
      <c r="DM24" s="140">
        <v>0</v>
      </c>
      <c r="DN24" s="140">
        <v>0</v>
      </c>
      <c r="DO24" s="140">
        <v>0</v>
      </c>
      <c r="DP24" s="140">
        <v>0</v>
      </c>
      <c r="DQ24" s="140">
        <v>0</v>
      </c>
      <c r="DR24" s="140">
        <v>0</v>
      </c>
      <c r="DS24" s="140">
        <v>0</v>
      </c>
      <c r="DT24" s="140">
        <v>0</v>
      </c>
      <c r="DU24" s="140">
        <v>0</v>
      </c>
      <c r="DV24" s="140">
        <v>0</v>
      </c>
      <c r="DW24" s="140">
        <v>0</v>
      </c>
      <c r="DX24" s="140">
        <v>0</v>
      </c>
      <c r="DY24" s="140">
        <v>0</v>
      </c>
      <c r="DZ24" s="140">
        <v>0</v>
      </c>
      <c r="EA24" s="140">
        <v>0</v>
      </c>
      <c r="EB24" s="140">
        <v>0</v>
      </c>
    </row>
    <row r="25" spans="1:132" ht="15.75">
      <c r="A25" s="30">
        <v>19</v>
      </c>
      <c r="B25" s="31" t="s">
        <v>99</v>
      </c>
      <c r="C25" s="45">
        <f t="shared" si="1"/>
        <v>8</v>
      </c>
      <c r="D25" s="45">
        <f t="shared" si="2"/>
        <v>53.280000000000086</v>
      </c>
      <c r="E25" s="45">
        <f t="shared" si="3"/>
        <v>1</v>
      </c>
      <c r="F25" s="45">
        <f t="shared" si="4"/>
        <v>12</v>
      </c>
      <c r="G25" s="45">
        <f t="shared" si="5"/>
        <v>0</v>
      </c>
      <c r="H25" s="45">
        <f t="shared" si="6"/>
        <v>0</v>
      </c>
      <c r="I25" s="45">
        <f t="shared" si="7"/>
        <v>0</v>
      </c>
      <c r="J25" s="45">
        <f t="shared" si="8"/>
        <v>0</v>
      </c>
      <c r="K25" s="45">
        <f t="shared" si="9"/>
        <v>0</v>
      </c>
      <c r="L25" s="45">
        <f t="shared" si="10"/>
        <v>0</v>
      </c>
      <c r="M25" s="45">
        <f t="shared" si="11"/>
        <v>1</v>
      </c>
      <c r="N25" s="45">
        <f t="shared" si="12"/>
        <v>29.5</v>
      </c>
      <c r="O25" s="45">
        <f t="shared" si="13"/>
        <v>0</v>
      </c>
      <c r="P25" s="45">
        <f t="shared" si="14"/>
        <v>0</v>
      </c>
      <c r="Q25" s="45">
        <f t="shared" si="15"/>
        <v>0</v>
      </c>
      <c r="R25" s="45">
        <f t="shared" si="16"/>
        <v>0</v>
      </c>
      <c r="S25" s="45">
        <f t="shared" si="17"/>
        <v>0</v>
      </c>
      <c r="T25" s="45">
        <f t="shared" si="18"/>
        <v>0</v>
      </c>
      <c r="U25" s="45">
        <f t="shared" si="19"/>
        <v>0</v>
      </c>
      <c r="V25" s="45">
        <f t="shared" si="20"/>
        <v>0</v>
      </c>
      <c r="W25" s="45">
        <f t="shared" si="21"/>
        <v>0</v>
      </c>
      <c r="X25" s="45">
        <f t="shared" si="22"/>
        <v>0</v>
      </c>
      <c r="Y25" s="45">
        <f t="shared" si="23"/>
        <v>0</v>
      </c>
      <c r="Z25" s="45">
        <f t="shared" si="24"/>
        <v>0</v>
      </c>
      <c r="AA25" s="45">
        <f t="shared" si="25"/>
        <v>0</v>
      </c>
      <c r="AB25" s="45">
        <f t="shared" si="26"/>
        <v>0</v>
      </c>
      <c r="AC25" s="45">
        <f t="shared" si="27"/>
        <v>0</v>
      </c>
      <c r="AD25" s="45">
        <f t="shared" si="28"/>
        <v>0</v>
      </c>
      <c r="AE25" s="45">
        <f t="shared" si="29"/>
        <v>0</v>
      </c>
      <c r="AF25" s="45">
        <f t="shared" si="30"/>
        <v>0</v>
      </c>
      <c r="AG25" s="45">
        <f t="shared" si="31"/>
        <v>0</v>
      </c>
      <c r="AH25" s="45">
        <f t="shared" si="32"/>
        <v>0</v>
      </c>
      <c r="AI25" s="45">
        <f t="shared" si="33"/>
        <v>4</v>
      </c>
      <c r="AJ25" s="45">
        <f t="shared" si="34"/>
        <v>5.430000000000064</v>
      </c>
      <c r="AK25" s="45">
        <f t="shared" si="35"/>
        <v>2</v>
      </c>
      <c r="AL25" s="45">
        <f t="shared" si="36"/>
        <v>6.350000000000023</v>
      </c>
      <c r="AM25" s="45">
        <f t="shared" si="37"/>
        <v>0</v>
      </c>
      <c r="AN25" s="45">
        <f t="shared" si="38"/>
        <v>0</v>
      </c>
      <c r="AO25" s="45">
        <f t="shared" si="39"/>
        <v>0</v>
      </c>
      <c r="AP25" s="45">
        <f t="shared" si="40"/>
        <v>0</v>
      </c>
      <c r="AQ25" s="45">
        <f t="shared" si="41"/>
        <v>0</v>
      </c>
      <c r="AR25" s="45">
        <f t="shared" si="42"/>
        <v>0</v>
      </c>
      <c r="AT25" s="134" t="s">
        <v>99</v>
      </c>
      <c r="AU25" s="255">
        <v>127</v>
      </c>
      <c r="AV25" s="254">
        <v>1929.04</v>
      </c>
      <c r="AW25" s="255">
        <v>7</v>
      </c>
      <c r="AX25" s="255">
        <v>99</v>
      </c>
      <c r="AY25" s="255">
        <v>0</v>
      </c>
      <c r="AZ25" s="255">
        <v>0</v>
      </c>
      <c r="BA25" s="255">
        <v>0</v>
      </c>
      <c r="BB25" s="255">
        <v>0</v>
      </c>
      <c r="BC25" s="255">
        <v>0</v>
      </c>
      <c r="BD25" s="255">
        <v>0</v>
      </c>
      <c r="BE25" s="255">
        <v>21</v>
      </c>
      <c r="BF25" s="255">
        <v>405.97</v>
      </c>
      <c r="BG25" s="255">
        <v>0</v>
      </c>
      <c r="BH25" s="255">
        <v>0</v>
      </c>
      <c r="BI25" s="255">
        <v>0</v>
      </c>
      <c r="BJ25" s="255">
        <v>0</v>
      </c>
      <c r="BK25" s="255">
        <v>1</v>
      </c>
      <c r="BL25" s="255">
        <v>27.2</v>
      </c>
      <c r="BM25" s="255">
        <v>0</v>
      </c>
      <c r="BN25" s="255">
        <v>0</v>
      </c>
      <c r="BO25" s="255">
        <v>2</v>
      </c>
      <c r="BP25" s="255">
        <v>3.5</v>
      </c>
      <c r="BQ25" s="255">
        <v>2</v>
      </c>
      <c r="BR25" s="255">
        <v>47.8</v>
      </c>
      <c r="BS25" s="255">
        <v>1</v>
      </c>
      <c r="BT25" s="255">
        <v>25</v>
      </c>
      <c r="BU25" s="255">
        <v>0</v>
      </c>
      <c r="BV25" s="255">
        <v>0</v>
      </c>
      <c r="BW25" s="255">
        <v>0</v>
      </c>
      <c r="BX25" s="255">
        <v>0</v>
      </c>
      <c r="BY25" s="255">
        <v>0</v>
      </c>
      <c r="BZ25" s="255">
        <v>0</v>
      </c>
      <c r="CA25" s="255">
        <v>51</v>
      </c>
      <c r="CB25" s="255">
        <v>560.82</v>
      </c>
      <c r="CC25" s="255">
        <v>38</v>
      </c>
      <c r="CD25" s="255">
        <v>533.36</v>
      </c>
      <c r="CE25" s="255">
        <v>0</v>
      </c>
      <c r="CF25" s="255">
        <v>0</v>
      </c>
      <c r="CG25" s="255">
        <v>2</v>
      </c>
      <c r="CH25" s="255">
        <v>181</v>
      </c>
      <c r="CI25" s="255">
        <v>2</v>
      </c>
      <c r="CJ25" s="255">
        <v>45.39</v>
      </c>
      <c r="CL25" s="137" t="s">
        <v>99</v>
      </c>
      <c r="CM25" s="140">
        <v>119</v>
      </c>
      <c r="CN25" s="139">
        <v>1875.76</v>
      </c>
      <c r="CO25" s="140">
        <v>6</v>
      </c>
      <c r="CP25" s="140">
        <v>87</v>
      </c>
      <c r="CQ25" s="140">
        <v>0</v>
      </c>
      <c r="CR25" s="140">
        <v>0</v>
      </c>
      <c r="CS25" s="140">
        <v>0</v>
      </c>
      <c r="CT25" s="140">
        <v>0</v>
      </c>
      <c r="CU25" s="140">
        <v>0</v>
      </c>
      <c r="CV25" s="140">
        <v>0</v>
      </c>
      <c r="CW25" s="140">
        <v>20</v>
      </c>
      <c r="CX25" s="139">
        <v>376.47</v>
      </c>
      <c r="CY25" s="140">
        <v>0</v>
      </c>
      <c r="CZ25" s="140">
        <v>0</v>
      </c>
      <c r="DA25" s="140">
        <v>0</v>
      </c>
      <c r="DB25" s="140">
        <v>0</v>
      </c>
      <c r="DC25" s="140">
        <v>1</v>
      </c>
      <c r="DD25" s="140">
        <v>27.2</v>
      </c>
      <c r="DE25" s="140">
        <v>0</v>
      </c>
      <c r="DF25" s="140">
        <v>0</v>
      </c>
      <c r="DG25" s="140">
        <v>2</v>
      </c>
      <c r="DH25" s="140">
        <v>3.5</v>
      </c>
      <c r="DI25" s="140">
        <v>2</v>
      </c>
      <c r="DJ25" s="140">
        <v>47.8</v>
      </c>
      <c r="DK25" s="140">
        <v>1</v>
      </c>
      <c r="DL25" s="140">
        <v>25</v>
      </c>
      <c r="DM25" s="140">
        <v>0</v>
      </c>
      <c r="DN25" s="140">
        <v>0</v>
      </c>
      <c r="DO25" s="140">
        <v>0</v>
      </c>
      <c r="DP25" s="140">
        <v>0</v>
      </c>
      <c r="DQ25" s="140">
        <v>0</v>
      </c>
      <c r="DR25" s="140">
        <v>0</v>
      </c>
      <c r="DS25" s="140">
        <v>47</v>
      </c>
      <c r="DT25" s="140">
        <v>555.39</v>
      </c>
      <c r="DU25" s="140">
        <v>36</v>
      </c>
      <c r="DV25" s="140">
        <v>527.01</v>
      </c>
      <c r="DW25" s="140">
        <v>0</v>
      </c>
      <c r="DX25" s="140">
        <v>0</v>
      </c>
      <c r="DY25" s="140">
        <v>2</v>
      </c>
      <c r="DZ25" s="139">
        <v>181</v>
      </c>
      <c r="EA25" s="140">
        <v>2</v>
      </c>
      <c r="EB25" s="140">
        <v>45.39</v>
      </c>
    </row>
    <row r="26" spans="1:132" ht="15.75">
      <c r="A26" s="30">
        <v>20</v>
      </c>
      <c r="B26" s="31" t="s">
        <v>96</v>
      </c>
      <c r="C26" s="45">
        <f t="shared" si="1"/>
        <v>31</v>
      </c>
      <c r="D26" s="45">
        <f t="shared" si="2"/>
        <v>565.1499999999997</v>
      </c>
      <c r="E26" s="45">
        <f t="shared" si="3"/>
        <v>3</v>
      </c>
      <c r="F26" s="45">
        <f t="shared" si="4"/>
        <v>53.99999999999997</v>
      </c>
      <c r="G26" s="45">
        <f t="shared" si="5"/>
        <v>0</v>
      </c>
      <c r="H26" s="45">
        <f t="shared" si="6"/>
        <v>0</v>
      </c>
      <c r="I26" s="45">
        <f t="shared" si="7"/>
        <v>0</v>
      </c>
      <c r="J26" s="45">
        <f t="shared" si="8"/>
        <v>0</v>
      </c>
      <c r="K26" s="45">
        <f t="shared" si="9"/>
        <v>0</v>
      </c>
      <c r="L26" s="45">
        <f t="shared" si="10"/>
        <v>0</v>
      </c>
      <c r="M26" s="45">
        <f t="shared" si="11"/>
        <v>2</v>
      </c>
      <c r="N26" s="45">
        <f t="shared" si="12"/>
        <v>39.460000000000036</v>
      </c>
      <c r="O26" s="45">
        <f t="shared" si="13"/>
        <v>0</v>
      </c>
      <c r="P26" s="45">
        <f t="shared" si="14"/>
        <v>0</v>
      </c>
      <c r="Q26" s="45">
        <f t="shared" si="15"/>
        <v>0</v>
      </c>
      <c r="R26" s="45">
        <f t="shared" si="16"/>
        <v>0</v>
      </c>
      <c r="S26" s="45">
        <f t="shared" si="17"/>
        <v>0</v>
      </c>
      <c r="T26" s="45">
        <f t="shared" si="18"/>
        <v>0</v>
      </c>
      <c r="U26" s="45">
        <f t="shared" si="19"/>
        <v>0</v>
      </c>
      <c r="V26" s="45">
        <f t="shared" si="20"/>
        <v>0</v>
      </c>
      <c r="W26" s="45">
        <f t="shared" si="21"/>
        <v>0</v>
      </c>
      <c r="X26" s="45">
        <f t="shared" si="22"/>
        <v>0</v>
      </c>
      <c r="Y26" s="45">
        <f t="shared" si="23"/>
        <v>1</v>
      </c>
      <c r="Z26" s="45">
        <f t="shared" si="24"/>
        <v>14.299999999999997</v>
      </c>
      <c r="AA26" s="45">
        <f t="shared" si="25"/>
        <v>0</v>
      </c>
      <c r="AB26" s="45">
        <f t="shared" si="26"/>
        <v>0</v>
      </c>
      <c r="AC26" s="45">
        <f t="shared" si="27"/>
        <v>0</v>
      </c>
      <c r="AD26" s="45">
        <f t="shared" si="28"/>
        <v>0</v>
      </c>
      <c r="AE26" s="45">
        <f t="shared" si="29"/>
        <v>0</v>
      </c>
      <c r="AF26" s="45">
        <f t="shared" si="30"/>
        <v>0</v>
      </c>
      <c r="AG26" s="45">
        <f t="shared" si="31"/>
        <v>0</v>
      </c>
      <c r="AH26" s="45">
        <f t="shared" si="32"/>
        <v>0</v>
      </c>
      <c r="AI26" s="45">
        <f t="shared" si="33"/>
        <v>14</v>
      </c>
      <c r="AJ26" s="45">
        <f t="shared" si="34"/>
        <v>230.01</v>
      </c>
      <c r="AK26" s="45">
        <f t="shared" si="35"/>
        <v>7</v>
      </c>
      <c r="AL26" s="45">
        <f t="shared" si="36"/>
        <v>127.91999999999985</v>
      </c>
      <c r="AM26" s="45">
        <f t="shared" si="37"/>
        <v>0</v>
      </c>
      <c r="AN26" s="45">
        <f t="shared" si="38"/>
        <v>0</v>
      </c>
      <c r="AO26" s="45">
        <f t="shared" si="39"/>
        <v>4</v>
      </c>
      <c r="AP26" s="45">
        <f t="shared" si="40"/>
        <v>99.45999999999992</v>
      </c>
      <c r="AQ26" s="45">
        <f t="shared" si="41"/>
        <v>0</v>
      </c>
      <c r="AR26" s="45">
        <f t="shared" si="42"/>
        <v>0</v>
      </c>
      <c r="AT26" s="134" t="s">
        <v>96</v>
      </c>
      <c r="AU26" s="255">
        <v>427</v>
      </c>
      <c r="AV26" s="254">
        <v>8411.72</v>
      </c>
      <c r="AW26" s="255">
        <v>13</v>
      </c>
      <c r="AX26" s="255">
        <v>275.4</v>
      </c>
      <c r="AY26" s="255">
        <v>0</v>
      </c>
      <c r="AZ26" s="255">
        <v>0</v>
      </c>
      <c r="BA26" s="255">
        <v>0</v>
      </c>
      <c r="BB26" s="255">
        <v>0</v>
      </c>
      <c r="BC26" s="255">
        <v>0</v>
      </c>
      <c r="BD26" s="255">
        <v>0</v>
      </c>
      <c r="BE26" s="255">
        <v>62</v>
      </c>
      <c r="BF26" s="254">
        <v>1065.38</v>
      </c>
      <c r="BG26" s="255">
        <v>3</v>
      </c>
      <c r="BH26" s="255">
        <v>87.35</v>
      </c>
      <c r="BI26" s="255">
        <v>1</v>
      </c>
      <c r="BJ26" s="255">
        <v>8</v>
      </c>
      <c r="BK26" s="255">
        <v>0</v>
      </c>
      <c r="BL26" s="255">
        <v>0</v>
      </c>
      <c r="BM26" s="255">
        <v>0</v>
      </c>
      <c r="BN26" s="255">
        <v>0</v>
      </c>
      <c r="BO26" s="255">
        <v>24</v>
      </c>
      <c r="BP26" s="255">
        <v>504.4</v>
      </c>
      <c r="BQ26" s="255">
        <v>6</v>
      </c>
      <c r="BR26" s="255">
        <v>123.7</v>
      </c>
      <c r="BS26" s="255">
        <v>70</v>
      </c>
      <c r="BT26" s="254">
        <v>1604.5</v>
      </c>
      <c r="BU26" s="255">
        <v>0</v>
      </c>
      <c r="BV26" s="255">
        <v>0</v>
      </c>
      <c r="BW26" s="255">
        <v>0</v>
      </c>
      <c r="BX26" s="255">
        <v>0</v>
      </c>
      <c r="BY26" s="255">
        <v>0</v>
      </c>
      <c r="BZ26" s="255">
        <v>0</v>
      </c>
      <c r="CA26" s="255">
        <v>82</v>
      </c>
      <c r="CB26" s="254">
        <v>1691.25</v>
      </c>
      <c r="CC26" s="255">
        <v>147</v>
      </c>
      <c r="CD26" s="254">
        <v>1862.35</v>
      </c>
      <c r="CE26" s="255">
        <v>4</v>
      </c>
      <c r="CF26" s="255">
        <v>120</v>
      </c>
      <c r="CG26" s="255">
        <v>14</v>
      </c>
      <c r="CH26" s="254">
        <v>1054.31</v>
      </c>
      <c r="CI26" s="255">
        <v>1</v>
      </c>
      <c r="CJ26" s="255">
        <v>15.08</v>
      </c>
      <c r="CL26" s="137" t="s">
        <v>96</v>
      </c>
      <c r="CM26" s="140">
        <v>396</v>
      </c>
      <c r="CN26" s="139">
        <v>7846.58</v>
      </c>
      <c r="CO26" s="140">
        <v>10</v>
      </c>
      <c r="CP26" s="140">
        <v>221.4</v>
      </c>
      <c r="CQ26" s="140">
        <v>0</v>
      </c>
      <c r="CR26" s="140">
        <v>0</v>
      </c>
      <c r="CS26" s="140">
        <v>0</v>
      </c>
      <c r="CT26" s="140">
        <v>0</v>
      </c>
      <c r="CU26" s="140">
        <v>0</v>
      </c>
      <c r="CV26" s="140">
        <v>0</v>
      </c>
      <c r="CW26" s="140">
        <v>60</v>
      </c>
      <c r="CX26" s="139">
        <v>1025.92</v>
      </c>
      <c r="CY26" s="140">
        <v>3</v>
      </c>
      <c r="CZ26" s="140">
        <v>87.35</v>
      </c>
      <c r="DA26" s="140">
        <v>1</v>
      </c>
      <c r="DB26" s="140">
        <v>8</v>
      </c>
      <c r="DC26" s="140">
        <v>0</v>
      </c>
      <c r="DD26" s="140">
        <v>0</v>
      </c>
      <c r="DE26" s="140">
        <v>0</v>
      </c>
      <c r="DF26" s="140">
        <v>0</v>
      </c>
      <c r="DG26" s="140">
        <v>24</v>
      </c>
      <c r="DH26" s="140">
        <v>504.4</v>
      </c>
      <c r="DI26" s="140">
        <v>5</v>
      </c>
      <c r="DJ26" s="140">
        <v>109.4</v>
      </c>
      <c r="DK26" s="140">
        <v>70</v>
      </c>
      <c r="DL26" s="139">
        <v>1604.5</v>
      </c>
      <c r="DM26" s="140">
        <v>0</v>
      </c>
      <c r="DN26" s="140">
        <v>0</v>
      </c>
      <c r="DO26" s="140">
        <v>0</v>
      </c>
      <c r="DP26" s="140">
        <v>0</v>
      </c>
      <c r="DQ26" s="140">
        <v>0</v>
      </c>
      <c r="DR26" s="140">
        <v>0</v>
      </c>
      <c r="DS26" s="140">
        <v>68</v>
      </c>
      <c r="DT26" s="139">
        <v>1461.24</v>
      </c>
      <c r="DU26" s="140">
        <v>140</v>
      </c>
      <c r="DV26" s="139">
        <v>1734.43</v>
      </c>
      <c r="DW26" s="140">
        <v>4</v>
      </c>
      <c r="DX26" s="140">
        <v>120</v>
      </c>
      <c r="DY26" s="140">
        <v>10</v>
      </c>
      <c r="DZ26" s="139">
        <v>954.85</v>
      </c>
      <c r="EA26" s="140">
        <v>1</v>
      </c>
      <c r="EB26" s="140">
        <v>15.08</v>
      </c>
    </row>
    <row r="27" spans="1:132" ht="15.75">
      <c r="A27" s="30">
        <v>21</v>
      </c>
      <c r="B27" s="31" t="s">
        <v>107</v>
      </c>
      <c r="C27" s="45">
        <f t="shared" si="1"/>
        <v>0</v>
      </c>
      <c r="D27" s="45">
        <f t="shared" si="2"/>
        <v>0</v>
      </c>
      <c r="E27" s="45">
        <f t="shared" si="3"/>
        <v>0</v>
      </c>
      <c r="F27" s="45">
        <f t="shared" si="4"/>
        <v>0</v>
      </c>
      <c r="G27" s="45">
        <f t="shared" si="5"/>
        <v>0</v>
      </c>
      <c r="H27" s="45">
        <f t="shared" si="6"/>
        <v>0</v>
      </c>
      <c r="I27" s="45">
        <f t="shared" si="7"/>
        <v>0</v>
      </c>
      <c r="J27" s="45">
        <f t="shared" si="8"/>
        <v>0</v>
      </c>
      <c r="K27" s="45">
        <f t="shared" si="9"/>
        <v>0</v>
      </c>
      <c r="L27" s="45">
        <f t="shared" si="10"/>
        <v>0</v>
      </c>
      <c r="M27" s="45">
        <f t="shared" si="11"/>
        <v>0</v>
      </c>
      <c r="N27" s="45">
        <f t="shared" si="12"/>
        <v>0</v>
      </c>
      <c r="O27" s="45">
        <f t="shared" si="13"/>
        <v>0</v>
      </c>
      <c r="P27" s="45">
        <f t="shared" si="14"/>
        <v>0</v>
      </c>
      <c r="Q27" s="45">
        <f t="shared" si="15"/>
        <v>0</v>
      </c>
      <c r="R27" s="45">
        <f t="shared" si="16"/>
        <v>0</v>
      </c>
      <c r="S27" s="45">
        <f t="shared" si="17"/>
        <v>0</v>
      </c>
      <c r="T27" s="45">
        <f t="shared" si="18"/>
        <v>0</v>
      </c>
      <c r="U27" s="45">
        <f t="shared" si="19"/>
        <v>0</v>
      </c>
      <c r="V27" s="45">
        <f t="shared" si="20"/>
        <v>0</v>
      </c>
      <c r="W27" s="45">
        <f t="shared" si="21"/>
        <v>0</v>
      </c>
      <c r="X27" s="45">
        <f t="shared" si="22"/>
        <v>0</v>
      </c>
      <c r="Y27" s="45">
        <f t="shared" si="23"/>
        <v>0</v>
      </c>
      <c r="Z27" s="45">
        <f t="shared" si="24"/>
        <v>0</v>
      </c>
      <c r="AA27" s="45">
        <f t="shared" si="25"/>
        <v>0</v>
      </c>
      <c r="AB27" s="45">
        <f t="shared" si="26"/>
        <v>0</v>
      </c>
      <c r="AC27" s="45">
        <f t="shared" si="27"/>
        <v>0</v>
      </c>
      <c r="AD27" s="45">
        <f t="shared" si="28"/>
        <v>0</v>
      </c>
      <c r="AE27" s="45">
        <f t="shared" si="29"/>
        <v>0</v>
      </c>
      <c r="AF27" s="45">
        <f t="shared" si="30"/>
        <v>0</v>
      </c>
      <c r="AG27" s="45">
        <f t="shared" si="31"/>
        <v>0</v>
      </c>
      <c r="AH27" s="45">
        <f t="shared" si="32"/>
        <v>0</v>
      </c>
      <c r="AI27" s="45">
        <f t="shared" si="33"/>
        <v>0</v>
      </c>
      <c r="AJ27" s="45">
        <f t="shared" si="34"/>
        <v>0</v>
      </c>
      <c r="AK27" s="45">
        <f t="shared" si="35"/>
        <v>0</v>
      </c>
      <c r="AL27" s="45">
        <f t="shared" si="36"/>
        <v>0</v>
      </c>
      <c r="AM27" s="45">
        <f t="shared" si="37"/>
        <v>0</v>
      </c>
      <c r="AN27" s="45">
        <f t="shared" si="38"/>
        <v>0</v>
      </c>
      <c r="AO27" s="45">
        <f t="shared" si="39"/>
        <v>0</v>
      </c>
      <c r="AP27" s="45">
        <f t="shared" si="40"/>
        <v>0</v>
      </c>
      <c r="AQ27" s="45">
        <f t="shared" si="41"/>
        <v>0</v>
      </c>
      <c r="AR27" s="45">
        <f t="shared" si="42"/>
        <v>0</v>
      </c>
      <c r="AT27" s="134" t="s">
        <v>107</v>
      </c>
      <c r="AU27" s="255">
        <v>0</v>
      </c>
      <c r="AV27" s="255">
        <v>0</v>
      </c>
      <c r="AW27" s="255">
        <v>0</v>
      </c>
      <c r="AX27" s="255">
        <v>0</v>
      </c>
      <c r="AY27" s="255">
        <v>0</v>
      </c>
      <c r="AZ27" s="255">
        <v>0</v>
      </c>
      <c r="BA27" s="255">
        <v>0</v>
      </c>
      <c r="BB27" s="255">
        <v>0</v>
      </c>
      <c r="BC27" s="255">
        <v>0</v>
      </c>
      <c r="BD27" s="255">
        <v>0</v>
      </c>
      <c r="BE27" s="255">
        <v>0</v>
      </c>
      <c r="BF27" s="255">
        <v>0</v>
      </c>
      <c r="BG27" s="255">
        <v>0</v>
      </c>
      <c r="BH27" s="255">
        <v>0</v>
      </c>
      <c r="BI27" s="255">
        <v>0</v>
      </c>
      <c r="BJ27" s="255">
        <v>0</v>
      </c>
      <c r="BK27" s="255">
        <v>0</v>
      </c>
      <c r="BL27" s="255">
        <v>0</v>
      </c>
      <c r="BM27" s="255">
        <v>0</v>
      </c>
      <c r="BN27" s="255">
        <v>0</v>
      </c>
      <c r="BO27" s="255">
        <v>0</v>
      </c>
      <c r="BP27" s="255">
        <v>0</v>
      </c>
      <c r="BQ27" s="255">
        <v>0</v>
      </c>
      <c r="BR27" s="255">
        <v>0</v>
      </c>
      <c r="BS27" s="255">
        <v>0</v>
      </c>
      <c r="BT27" s="255">
        <v>0</v>
      </c>
      <c r="BU27" s="255">
        <v>0</v>
      </c>
      <c r="BV27" s="255">
        <v>0</v>
      </c>
      <c r="BW27" s="255">
        <v>0</v>
      </c>
      <c r="BX27" s="255">
        <v>0</v>
      </c>
      <c r="BY27" s="255">
        <v>0</v>
      </c>
      <c r="BZ27" s="255">
        <v>0</v>
      </c>
      <c r="CA27" s="255">
        <v>0</v>
      </c>
      <c r="CB27" s="255">
        <v>0</v>
      </c>
      <c r="CC27" s="255">
        <v>0</v>
      </c>
      <c r="CD27" s="255">
        <v>0</v>
      </c>
      <c r="CE27" s="255">
        <v>0</v>
      </c>
      <c r="CF27" s="255">
        <v>0</v>
      </c>
      <c r="CG27" s="255">
        <v>0</v>
      </c>
      <c r="CH27" s="255">
        <v>0</v>
      </c>
      <c r="CI27" s="255">
        <v>0</v>
      </c>
      <c r="CJ27" s="255">
        <v>0</v>
      </c>
      <c r="CL27" s="137" t="s">
        <v>107</v>
      </c>
      <c r="CM27" s="140">
        <v>0</v>
      </c>
      <c r="CN27" s="140">
        <v>0</v>
      </c>
      <c r="CO27" s="140">
        <v>0</v>
      </c>
      <c r="CP27" s="140">
        <v>0</v>
      </c>
      <c r="CQ27" s="140">
        <v>0</v>
      </c>
      <c r="CR27" s="140">
        <v>0</v>
      </c>
      <c r="CS27" s="140">
        <v>0</v>
      </c>
      <c r="CT27" s="140">
        <v>0</v>
      </c>
      <c r="CU27" s="140">
        <v>0</v>
      </c>
      <c r="CV27" s="140">
        <v>0</v>
      </c>
      <c r="CW27" s="140">
        <v>0</v>
      </c>
      <c r="CX27" s="140">
        <v>0</v>
      </c>
      <c r="CY27" s="140">
        <v>0</v>
      </c>
      <c r="CZ27" s="140">
        <v>0</v>
      </c>
      <c r="DA27" s="140">
        <v>0</v>
      </c>
      <c r="DB27" s="140">
        <v>0</v>
      </c>
      <c r="DC27" s="140">
        <v>0</v>
      </c>
      <c r="DD27" s="140">
        <v>0</v>
      </c>
      <c r="DE27" s="140">
        <v>0</v>
      </c>
      <c r="DF27" s="140">
        <v>0</v>
      </c>
      <c r="DG27" s="140">
        <v>0</v>
      </c>
      <c r="DH27" s="140">
        <v>0</v>
      </c>
      <c r="DI27" s="140">
        <v>0</v>
      </c>
      <c r="DJ27" s="140">
        <v>0</v>
      </c>
      <c r="DK27" s="140">
        <v>0</v>
      </c>
      <c r="DL27" s="140">
        <v>0</v>
      </c>
      <c r="DM27" s="140">
        <v>0</v>
      </c>
      <c r="DN27" s="140">
        <v>0</v>
      </c>
      <c r="DO27" s="140">
        <v>0</v>
      </c>
      <c r="DP27" s="140">
        <v>0</v>
      </c>
      <c r="DQ27" s="140">
        <v>0</v>
      </c>
      <c r="DR27" s="140">
        <v>0</v>
      </c>
      <c r="DS27" s="140">
        <v>0</v>
      </c>
      <c r="DT27" s="140">
        <v>0</v>
      </c>
      <c r="DU27" s="140">
        <v>0</v>
      </c>
      <c r="DV27" s="140">
        <v>0</v>
      </c>
      <c r="DW27" s="140">
        <v>0</v>
      </c>
      <c r="DX27" s="140">
        <v>0</v>
      </c>
      <c r="DY27" s="140">
        <v>0</v>
      </c>
      <c r="DZ27" s="140">
        <v>0</v>
      </c>
      <c r="EA27" s="140">
        <v>0</v>
      </c>
      <c r="EB27" s="140">
        <v>0</v>
      </c>
    </row>
    <row r="28" spans="1:132" ht="15.75">
      <c r="A28" s="30">
        <v>22</v>
      </c>
      <c r="B28" s="31" t="s">
        <v>108</v>
      </c>
      <c r="C28" s="45">
        <f t="shared" si="1"/>
        <v>4</v>
      </c>
      <c r="D28" s="45">
        <f t="shared" si="2"/>
        <v>460</v>
      </c>
      <c r="E28" s="45">
        <f t="shared" si="3"/>
        <v>1</v>
      </c>
      <c r="F28" s="45">
        <f t="shared" si="4"/>
        <v>30</v>
      </c>
      <c r="G28" s="45">
        <f t="shared" si="5"/>
        <v>0</v>
      </c>
      <c r="H28" s="45">
        <f t="shared" si="6"/>
        <v>0</v>
      </c>
      <c r="I28" s="45">
        <f t="shared" si="7"/>
        <v>0</v>
      </c>
      <c r="J28" s="45">
        <f t="shared" si="8"/>
        <v>0</v>
      </c>
      <c r="K28" s="45">
        <f t="shared" si="9"/>
        <v>0</v>
      </c>
      <c r="L28" s="45">
        <f t="shared" si="10"/>
        <v>0</v>
      </c>
      <c r="M28" s="45">
        <f t="shared" si="11"/>
        <v>1</v>
      </c>
      <c r="N28" s="45">
        <f t="shared" si="12"/>
        <v>30</v>
      </c>
      <c r="O28" s="45">
        <f t="shared" si="13"/>
        <v>0</v>
      </c>
      <c r="P28" s="45">
        <f t="shared" si="14"/>
        <v>0</v>
      </c>
      <c r="Q28" s="45">
        <f t="shared" si="15"/>
        <v>0</v>
      </c>
      <c r="R28" s="45">
        <f t="shared" si="16"/>
        <v>0</v>
      </c>
      <c r="S28" s="45">
        <f t="shared" si="17"/>
        <v>0</v>
      </c>
      <c r="T28" s="45">
        <f t="shared" si="18"/>
        <v>0</v>
      </c>
      <c r="U28" s="45">
        <f t="shared" si="19"/>
        <v>0</v>
      </c>
      <c r="V28" s="45">
        <f t="shared" si="20"/>
        <v>0</v>
      </c>
      <c r="W28" s="45">
        <f t="shared" si="21"/>
        <v>0</v>
      </c>
      <c r="X28" s="45">
        <f t="shared" si="22"/>
        <v>0</v>
      </c>
      <c r="Y28" s="45">
        <f t="shared" si="23"/>
        <v>0</v>
      </c>
      <c r="Z28" s="45">
        <f t="shared" si="24"/>
        <v>0</v>
      </c>
      <c r="AA28" s="45">
        <f t="shared" si="25"/>
        <v>0</v>
      </c>
      <c r="AB28" s="45">
        <f t="shared" si="26"/>
        <v>0</v>
      </c>
      <c r="AC28" s="45">
        <f t="shared" si="27"/>
        <v>0</v>
      </c>
      <c r="AD28" s="45">
        <f t="shared" si="28"/>
        <v>0</v>
      </c>
      <c r="AE28" s="45">
        <f t="shared" si="29"/>
        <v>0</v>
      </c>
      <c r="AF28" s="45">
        <f t="shared" si="30"/>
        <v>0</v>
      </c>
      <c r="AG28" s="45">
        <f t="shared" si="31"/>
        <v>0</v>
      </c>
      <c r="AH28" s="45">
        <f t="shared" si="32"/>
        <v>0</v>
      </c>
      <c r="AI28" s="45">
        <f t="shared" si="33"/>
        <v>2</v>
      </c>
      <c r="AJ28" s="45">
        <f t="shared" si="34"/>
        <v>400</v>
      </c>
      <c r="AK28" s="45">
        <f t="shared" si="35"/>
        <v>0</v>
      </c>
      <c r="AL28" s="45">
        <f t="shared" si="36"/>
        <v>0</v>
      </c>
      <c r="AM28" s="45">
        <f t="shared" si="37"/>
        <v>0</v>
      </c>
      <c r="AN28" s="45">
        <f t="shared" si="38"/>
        <v>0</v>
      </c>
      <c r="AO28" s="45">
        <f t="shared" si="39"/>
        <v>0</v>
      </c>
      <c r="AP28" s="45">
        <f t="shared" si="40"/>
        <v>0</v>
      </c>
      <c r="AQ28" s="45">
        <f t="shared" si="41"/>
        <v>0</v>
      </c>
      <c r="AR28" s="45">
        <f t="shared" si="42"/>
        <v>0</v>
      </c>
      <c r="AT28" s="134" t="s">
        <v>108</v>
      </c>
      <c r="AU28" s="255">
        <v>8</v>
      </c>
      <c r="AV28" s="254">
        <v>1163</v>
      </c>
      <c r="AW28" s="255">
        <v>1</v>
      </c>
      <c r="AX28" s="255">
        <v>30</v>
      </c>
      <c r="AY28" s="255">
        <v>0</v>
      </c>
      <c r="AZ28" s="255">
        <v>0</v>
      </c>
      <c r="BA28" s="255">
        <v>0</v>
      </c>
      <c r="BB28" s="255">
        <v>0</v>
      </c>
      <c r="BC28" s="255">
        <v>0</v>
      </c>
      <c r="BD28" s="255">
        <v>0</v>
      </c>
      <c r="BE28" s="255">
        <v>1</v>
      </c>
      <c r="BF28" s="255">
        <v>30</v>
      </c>
      <c r="BG28" s="255">
        <v>0</v>
      </c>
      <c r="BH28" s="255">
        <v>0</v>
      </c>
      <c r="BI28" s="255">
        <v>0</v>
      </c>
      <c r="BJ28" s="255">
        <v>0</v>
      </c>
      <c r="BK28" s="255">
        <v>0</v>
      </c>
      <c r="BL28" s="255">
        <v>0</v>
      </c>
      <c r="BM28" s="255">
        <v>0</v>
      </c>
      <c r="BN28" s="255">
        <v>0</v>
      </c>
      <c r="BO28" s="255">
        <v>0</v>
      </c>
      <c r="BP28" s="255">
        <v>0</v>
      </c>
      <c r="BQ28" s="255">
        <v>0</v>
      </c>
      <c r="BR28" s="255">
        <v>0</v>
      </c>
      <c r="BS28" s="255">
        <v>0</v>
      </c>
      <c r="BT28" s="255">
        <v>0</v>
      </c>
      <c r="BU28" s="255">
        <v>0</v>
      </c>
      <c r="BV28" s="255">
        <v>0</v>
      </c>
      <c r="BW28" s="255">
        <v>0</v>
      </c>
      <c r="BX28" s="255">
        <v>0</v>
      </c>
      <c r="BY28" s="255">
        <v>0</v>
      </c>
      <c r="BZ28" s="255">
        <v>0</v>
      </c>
      <c r="CA28" s="255">
        <v>5</v>
      </c>
      <c r="CB28" s="255">
        <v>903</v>
      </c>
      <c r="CC28" s="255">
        <v>0</v>
      </c>
      <c r="CD28" s="255">
        <v>0</v>
      </c>
      <c r="CE28" s="255">
        <v>0</v>
      </c>
      <c r="CF28" s="255">
        <v>0</v>
      </c>
      <c r="CG28" s="255">
        <v>1</v>
      </c>
      <c r="CH28" s="255">
        <v>200</v>
      </c>
      <c r="CI28" s="255">
        <v>0</v>
      </c>
      <c r="CJ28" s="255">
        <v>0</v>
      </c>
      <c r="CL28" s="137" t="s">
        <v>108</v>
      </c>
      <c r="CM28" s="140">
        <v>4</v>
      </c>
      <c r="CN28" s="140">
        <v>703</v>
      </c>
      <c r="CO28" s="140">
        <v>0</v>
      </c>
      <c r="CP28" s="140">
        <v>0</v>
      </c>
      <c r="CQ28" s="140">
        <v>0</v>
      </c>
      <c r="CR28" s="140">
        <v>0</v>
      </c>
      <c r="CS28" s="140">
        <v>0</v>
      </c>
      <c r="CT28" s="140">
        <v>0</v>
      </c>
      <c r="CU28" s="140">
        <v>0</v>
      </c>
      <c r="CV28" s="140">
        <v>0</v>
      </c>
      <c r="CW28" s="140">
        <v>0</v>
      </c>
      <c r="CX28" s="140">
        <v>0</v>
      </c>
      <c r="CY28" s="140">
        <v>0</v>
      </c>
      <c r="CZ28" s="140">
        <v>0</v>
      </c>
      <c r="DA28" s="140">
        <v>0</v>
      </c>
      <c r="DB28" s="140">
        <v>0</v>
      </c>
      <c r="DC28" s="140">
        <v>0</v>
      </c>
      <c r="DD28" s="140">
        <v>0</v>
      </c>
      <c r="DE28" s="140">
        <v>0</v>
      </c>
      <c r="DF28" s="140">
        <v>0</v>
      </c>
      <c r="DG28" s="140">
        <v>0</v>
      </c>
      <c r="DH28" s="140">
        <v>0</v>
      </c>
      <c r="DI28" s="140">
        <v>0</v>
      </c>
      <c r="DJ28" s="140">
        <v>0</v>
      </c>
      <c r="DK28" s="140">
        <v>0</v>
      </c>
      <c r="DL28" s="140">
        <v>0</v>
      </c>
      <c r="DM28" s="140">
        <v>0</v>
      </c>
      <c r="DN28" s="140">
        <v>0</v>
      </c>
      <c r="DO28" s="140">
        <v>0</v>
      </c>
      <c r="DP28" s="140">
        <v>0</v>
      </c>
      <c r="DQ28" s="140">
        <v>0</v>
      </c>
      <c r="DR28" s="140">
        <v>0</v>
      </c>
      <c r="DS28" s="140">
        <v>3</v>
      </c>
      <c r="DT28" s="140">
        <v>503</v>
      </c>
      <c r="DU28" s="140">
        <v>0</v>
      </c>
      <c r="DV28" s="140">
        <v>0</v>
      </c>
      <c r="DW28" s="140">
        <v>0</v>
      </c>
      <c r="DX28" s="140">
        <v>0</v>
      </c>
      <c r="DY28" s="140">
        <v>1</v>
      </c>
      <c r="DZ28" s="140">
        <v>200</v>
      </c>
      <c r="EA28" s="140">
        <v>0</v>
      </c>
      <c r="EB28" s="140">
        <v>0</v>
      </c>
    </row>
    <row r="29" spans="1:132" ht="15.75">
      <c r="A29" s="30">
        <v>23</v>
      </c>
      <c r="B29" s="31" t="s">
        <v>98</v>
      </c>
      <c r="C29" s="45">
        <f t="shared" si="1"/>
        <v>100</v>
      </c>
      <c r="D29" s="45">
        <f t="shared" si="2"/>
        <v>1274.99</v>
      </c>
      <c r="E29" s="45">
        <f t="shared" si="3"/>
        <v>10</v>
      </c>
      <c r="F29" s="45">
        <f t="shared" si="4"/>
        <v>444.8499999999999</v>
      </c>
      <c r="G29" s="45">
        <f t="shared" si="5"/>
        <v>0</v>
      </c>
      <c r="H29" s="45">
        <f t="shared" si="6"/>
        <v>0</v>
      </c>
      <c r="I29" s="45">
        <f t="shared" si="7"/>
        <v>0</v>
      </c>
      <c r="J29" s="45">
        <f t="shared" si="8"/>
        <v>0</v>
      </c>
      <c r="K29" s="45">
        <f t="shared" si="9"/>
        <v>0</v>
      </c>
      <c r="L29" s="45">
        <f t="shared" si="10"/>
        <v>0</v>
      </c>
      <c r="M29" s="45">
        <f t="shared" si="11"/>
        <v>10</v>
      </c>
      <c r="N29" s="45">
        <f t="shared" si="12"/>
        <v>102.55000000000007</v>
      </c>
      <c r="O29" s="45">
        <f t="shared" si="13"/>
        <v>4</v>
      </c>
      <c r="P29" s="45">
        <f t="shared" si="14"/>
        <v>5.299999999999983</v>
      </c>
      <c r="Q29" s="45">
        <f t="shared" si="15"/>
        <v>0</v>
      </c>
      <c r="R29" s="45">
        <f t="shared" si="16"/>
        <v>0</v>
      </c>
      <c r="S29" s="45">
        <f t="shared" si="17"/>
        <v>0</v>
      </c>
      <c r="T29" s="45">
        <f t="shared" si="18"/>
        <v>0</v>
      </c>
      <c r="U29" s="45">
        <f t="shared" si="19"/>
        <v>0</v>
      </c>
      <c r="V29" s="45">
        <f t="shared" si="20"/>
        <v>0</v>
      </c>
      <c r="W29" s="45">
        <f t="shared" si="21"/>
        <v>2</v>
      </c>
      <c r="X29" s="45">
        <f t="shared" si="22"/>
        <v>41</v>
      </c>
      <c r="Y29" s="45">
        <f t="shared" si="23"/>
        <v>0</v>
      </c>
      <c r="Z29" s="45">
        <f t="shared" si="24"/>
        <v>0</v>
      </c>
      <c r="AA29" s="45">
        <f t="shared" si="25"/>
        <v>1</v>
      </c>
      <c r="AB29" s="45">
        <f t="shared" si="26"/>
        <v>10.039999999999964</v>
      </c>
      <c r="AC29" s="45">
        <f t="shared" si="27"/>
        <v>0</v>
      </c>
      <c r="AD29" s="45">
        <f t="shared" si="28"/>
        <v>0</v>
      </c>
      <c r="AE29" s="45">
        <f t="shared" si="29"/>
        <v>0</v>
      </c>
      <c r="AF29" s="45">
        <f t="shared" si="30"/>
        <v>0</v>
      </c>
      <c r="AG29" s="45">
        <f t="shared" si="31"/>
        <v>0</v>
      </c>
      <c r="AH29" s="45">
        <f t="shared" si="32"/>
        <v>0</v>
      </c>
      <c r="AI29" s="45">
        <f t="shared" si="33"/>
        <v>10</v>
      </c>
      <c r="AJ29" s="45">
        <f t="shared" si="34"/>
        <v>113.18999999999983</v>
      </c>
      <c r="AK29" s="45">
        <f t="shared" si="35"/>
        <v>41</v>
      </c>
      <c r="AL29" s="45">
        <f t="shared" si="36"/>
        <v>385.24000000000024</v>
      </c>
      <c r="AM29" s="45">
        <f t="shared" si="37"/>
        <v>21</v>
      </c>
      <c r="AN29" s="45">
        <f t="shared" si="38"/>
        <v>142.81999999999994</v>
      </c>
      <c r="AO29" s="45">
        <f t="shared" si="39"/>
        <v>1</v>
      </c>
      <c r="AP29" s="45">
        <f t="shared" si="40"/>
        <v>30</v>
      </c>
      <c r="AQ29" s="45">
        <f t="shared" si="41"/>
        <v>0</v>
      </c>
      <c r="AR29" s="45">
        <f t="shared" si="42"/>
        <v>0</v>
      </c>
      <c r="AT29" s="134" t="s">
        <v>98</v>
      </c>
      <c r="AU29" s="255">
        <v>773</v>
      </c>
      <c r="AV29" s="254">
        <v>12951.29</v>
      </c>
      <c r="AW29" s="255">
        <v>60</v>
      </c>
      <c r="AX29" s="254">
        <v>1772.28</v>
      </c>
      <c r="AY29" s="255">
        <v>0</v>
      </c>
      <c r="AZ29" s="255">
        <v>0</v>
      </c>
      <c r="BA29" s="255">
        <v>0</v>
      </c>
      <c r="BB29" s="255">
        <v>0</v>
      </c>
      <c r="BC29" s="255">
        <v>1</v>
      </c>
      <c r="BD29" s="255">
        <v>30</v>
      </c>
      <c r="BE29" s="255">
        <v>56</v>
      </c>
      <c r="BF29" s="254">
        <v>1012.1</v>
      </c>
      <c r="BG29" s="255">
        <v>10</v>
      </c>
      <c r="BH29" s="255">
        <v>139.01</v>
      </c>
      <c r="BI29" s="255">
        <v>0</v>
      </c>
      <c r="BJ29" s="255">
        <v>0</v>
      </c>
      <c r="BK29" s="255">
        <v>0</v>
      </c>
      <c r="BL29" s="255">
        <v>0</v>
      </c>
      <c r="BM29" s="255">
        <v>4</v>
      </c>
      <c r="BN29" s="255">
        <v>530</v>
      </c>
      <c r="BO29" s="255">
        <v>46</v>
      </c>
      <c r="BP29" s="255">
        <v>694.35</v>
      </c>
      <c r="BQ29" s="255">
        <v>9</v>
      </c>
      <c r="BR29" s="255">
        <v>409.9</v>
      </c>
      <c r="BS29" s="255">
        <v>20</v>
      </c>
      <c r="BT29" s="255">
        <v>801.74</v>
      </c>
      <c r="BU29" s="255">
        <v>0</v>
      </c>
      <c r="BV29" s="255">
        <v>0</v>
      </c>
      <c r="BW29" s="255">
        <v>0</v>
      </c>
      <c r="BX29" s="255">
        <v>0</v>
      </c>
      <c r="BY29" s="255">
        <v>0</v>
      </c>
      <c r="BZ29" s="255">
        <v>0</v>
      </c>
      <c r="CA29" s="255">
        <v>101</v>
      </c>
      <c r="CB29" s="254">
        <v>1864.08</v>
      </c>
      <c r="CC29" s="255">
        <v>376</v>
      </c>
      <c r="CD29" s="254">
        <v>3309.67</v>
      </c>
      <c r="CE29" s="255">
        <v>60</v>
      </c>
      <c r="CF29" s="255">
        <v>752.01</v>
      </c>
      <c r="CG29" s="255">
        <v>29</v>
      </c>
      <c r="CH29" s="254">
        <v>1606.15</v>
      </c>
      <c r="CI29" s="255">
        <v>1</v>
      </c>
      <c r="CJ29" s="255">
        <v>30</v>
      </c>
      <c r="CL29" s="137" t="s">
        <v>98</v>
      </c>
      <c r="CM29" s="140">
        <v>673</v>
      </c>
      <c r="CN29" s="139">
        <v>11676.31</v>
      </c>
      <c r="CO29" s="140">
        <v>50</v>
      </c>
      <c r="CP29" s="139">
        <v>1327.43</v>
      </c>
      <c r="CQ29" s="140">
        <v>0</v>
      </c>
      <c r="CR29" s="140">
        <v>0</v>
      </c>
      <c r="CS29" s="140">
        <v>0</v>
      </c>
      <c r="CT29" s="140">
        <v>0</v>
      </c>
      <c r="CU29" s="140">
        <v>1</v>
      </c>
      <c r="CV29" s="140">
        <v>30</v>
      </c>
      <c r="CW29" s="140">
        <v>46</v>
      </c>
      <c r="CX29" s="140">
        <v>909.55</v>
      </c>
      <c r="CY29" s="140">
        <v>6</v>
      </c>
      <c r="CZ29" s="140">
        <v>133.71</v>
      </c>
      <c r="DA29" s="140">
        <v>0</v>
      </c>
      <c r="DB29" s="140">
        <v>0</v>
      </c>
      <c r="DC29" s="140">
        <v>0</v>
      </c>
      <c r="DD29" s="140">
        <v>0</v>
      </c>
      <c r="DE29" s="140">
        <v>4</v>
      </c>
      <c r="DF29" s="140">
        <v>530</v>
      </c>
      <c r="DG29" s="140">
        <v>44</v>
      </c>
      <c r="DH29" s="140">
        <v>653.35</v>
      </c>
      <c r="DI29" s="140">
        <v>9</v>
      </c>
      <c r="DJ29" s="140">
        <v>409.9</v>
      </c>
      <c r="DK29" s="140">
        <v>19</v>
      </c>
      <c r="DL29" s="140">
        <v>791.7</v>
      </c>
      <c r="DM29" s="140">
        <v>0</v>
      </c>
      <c r="DN29" s="140">
        <v>0</v>
      </c>
      <c r="DO29" s="140">
        <v>0</v>
      </c>
      <c r="DP29" s="140">
        <v>0</v>
      </c>
      <c r="DQ29" s="140">
        <v>0</v>
      </c>
      <c r="DR29" s="140">
        <v>0</v>
      </c>
      <c r="DS29" s="140">
        <v>91</v>
      </c>
      <c r="DT29" s="139">
        <v>1750.89</v>
      </c>
      <c r="DU29" s="140">
        <v>335</v>
      </c>
      <c r="DV29" s="139">
        <v>2924.43</v>
      </c>
      <c r="DW29" s="140">
        <v>39</v>
      </c>
      <c r="DX29" s="139">
        <v>609.19</v>
      </c>
      <c r="DY29" s="140">
        <v>28</v>
      </c>
      <c r="DZ29" s="139">
        <v>1576.15</v>
      </c>
      <c r="EA29" s="140">
        <v>1</v>
      </c>
      <c r="EB29" s="140">
        <v>30</v>
      </c>
    </row>
    <row r="30" spans="1:132" ht="15.75">
      <c r="A30" s="30">
        <v>24</v>
      </c>
      <c r="B30" s="31" t="s">
        <v>97</v>
      </c>
      <c r="C30" s="45">
        <f t="shared" si="1"/>
        <v>85</v>
      </c>
      <c r="D30" s="45">
        <f t="shared" si="2"/>
        <v>4196.599999999999</v>
      </c>
      <c r="E30" s="45">
        <f t="shared" si="3"/>
        <v>9</v>
      </c>
      <c r="F30" s="45">
        <f t="shared" si="4"/>
        <v>155.29999999999995</v>
      </c>
      <c r="G30" s="45">
        <f t="shared" si="5"/>
        <v>0</v>
      </c>
      <c r="H30" s="45">
        <f t="shared" si="6"/>
        <v>0</v>
      </c>
      <c r="I30" s="45">
        <f t="shared" si="7"/>
        <v>0</v>
      </c>
      <c r="J30" s="45">
        <f t="shared" si="8"/>
        <v>0</v>
      </c>
      <c r="K30" s="45">
        <f t="shared" si="9"/>
        <v>0</v>
      </c>
      <c r="L30" s="45">
        <f t="shared" si="10"/>
        <v>0</v>
      </c>
      <c r="M30" s="45">
        <f t="shared" si="11"/>
        <v>7</v>
      </c>
      <c r="N30" s="45">
        <f t="shared" si="12"/>
        <v>98</v>
      </c>
      <c r="O30" s="45">
        <f t="shared" si="13"/>
        <v>1</v>
      </c>
      <c r="P30" s="45">
        <f t="shared" si="14"/>
        <v>30</v>
      </c>
      <c r="Q30" s="45">
        <f t="shared" si="15"/>
        <v>0</v>
      </c>
      <c r="R30" s="45">
        <f t="shared" si="16"/>
        <v>0</v>
      </c>
      <c r="S30" s="45">
        <f t="shared" si="17"/>
        <v>0</v>
      </c>
      <c r="T30" s="45">
        <f t="shared" si="18"/>
        <v>0</v>
      </c>
      <c r="U30" s="45">
        <f t="shared" si="19"/>
        <v>1</v>
      </c>
      <c r="V30" s="45">
        <f t="shared" si="20"/>
        <v>30</v>
      </c>
      <c r="W30" s="45">
        <f t="shared" si="21"/>
        <v>2</v>
      </c>
      <c r="X30" s="45">
        <f t="shared" si="22"/>
        <v>212</v>
      </c>
      <c r="Y30" s="45">
        <f t="shared" si="23"/>
        <v>0</v>
      </c>
      <c r="Z30" s="45">
        <f t="shared" si="24"/>
        <v>0</v>
      </c>
      <c r="AA30" s="45">
        <f t="shared" si="25"/>
        <v>23</v>
      </c>
      <c r="AB30" s="45">
        <f t="shared" si="26"/>
        <v>1133.7</v>
      </c>
      <c r="AC30" s="45">
        <f t="shared" si="27"/>
        <v>0</v>
      </c>
      <c r="AD30" s="45">
        <f t="shared" si="28"/>
        <v>0</v>
      </c>
      <c r="AE30" s="45">
        <f t="shared" si="29"/>
        <v>0</v>
      </c>
      <c r="AF30" s="45">
        <f t="shared" si="30"/>
        <v>0</v>
      </c>
      <c r="AG30" s="45">
        <f t="shared" si="31"/>
        <v>0</v>
      </c>
      <c r="AH30" s="45">
        <f t="shared" si="32"/>
        <v>0</v>
      </c>
      <c r="AI30" s="45">
        <f t="shared" si="33"/>
        <v>14</v>
      </c>
      <c r="AJ30" s="45">
        <f t="shared" si="34"/>
        <v>1403.5700000000002</v>
      </c>
      <c r="AK30" s="45">
        <f t="shared" si="35"/>
        <v>19</v>
      </c>
      <c r="AL30" s="45">
        <f t="shared" si="36"/>
        <v>291.67999999999995</v>
      </c>
      <c r="AM30" s="45">
        <f t="shared" si="37"/>
        <v>2</v>
      </c>
      <c r="AN30" s="45">
        <f t="shared" si="38"/>
        <v>59.41</v>
      </c>
      <c r="AO30" s="45">
        <f t="shared" si="39"/>
        <v>6</v>
      </c>
      <c r="AP30" s="45">
        <f t="shared" si="40"/>
        <v>587.1600000000001</v>
      </c>
      <c r="AQ30" s="45">
        <f t="shared" si="41"/>
        <v>1</v>
      </c>
      <c r="AR30" s="45">
        <f t="shared" si="42"/>
        <v>195.78</v>
      </c>
      <c r="AT30" s="134" t="s">
        <v>97</v>
      </c>
      <c r="AU30" s="255">
        <v>361</v>
      </c>
      <c r="AV30" s="254">
        <v>11646.75</v>
      </c>
      <c r="AW30" s="255">
        <v>30</v>
      </c>
      <c r="AX30" s="255">
        <v>697.75</v>
      </c>
      <c r="AY30" s="255">
        <v>0</v>
      </c>
      <c r="AZ30" s="255">
        <v>0</v>
      </c>
      <c r="BA30" s="255">
        <v>0</v>
      </c>
      <c r="BB30" s="255">
        <v>0</v>
      </c>
      <c r="BC30" s="255">
        <v>2</v>
      </c>
      <c r="BD30" s="255">
        <v>29.36</v>
      </c>
      <c r="BE30" s="255">
        <v>38</v>
      </c>
      <c r="BF30" s="255">
        <v>720.19</v>
      </c>
      <c r="BG30" s="255">
        <v>4</v>
      </c>
      <c r="BH30" s="255">
        <v>107</v>
      </c>
      <c r="BI30" s="255">
        <v>0</v>
      </c>
      <c r="BJ30" s="255">
        <v>0</v>
      </c>
      <c r="BK30" s="255">
        <v>0</v>
      </c>
      <c r="BL30" s="255">
        <v>0</v>
      </c>
      <c r="BM30" s="255">
        <v>1</v>
      </c>
      <c r="BN30" s="255">
        <v>30</v>
      </c>
      <c r="BO30" s="255">
        <v>38</v>
      </c>
      <c r="BP30" s="255">
        <v>986.25</v>
      </c>
      <c r="BQ30" s="255">
        <v>4</v>
      </c>
      <c r="BR30" s="255">
        <v>135</v>
      </c>
      <c r="BS30" s="255">
        <v>55</v>
      </c>
      <c r="BT30" s="254">
        <v>2016.92</v>
      </c>
      <c r="BU30" s="255">
        <v>1</v>
      </c>
      <c r="BV30" s="255">
        <v>20</v>
      </c>
      <c r="BW30" s="255">
        <v>0</v>
      </c>
      <c r="BX30" s="255">
        <v>0</v>
      </c>
      <c r="BY30" s="255">
        <v>0</v>
      </c>
      <c r="BZ30" s="255">
        <v>0</v>
      </c>
      <c r="CA30" s="255">
        <v>89</v>
      </c>
      <c r="CB30" s="254">
        <v>3721.53</v>
      </c>
      <c r="CC30" s="255">
        <v>81</v>
      </c>
      <c r="CD30" s="254">
        <v>1226.84</v>
      </c>
      <c r="CE30" s="255">
        <v>3</v>
      </c>
      <c r="CF30" s="255">
        <v>89.36</v>
      </c>
      <c r="CG30" s="255">
        <v>14</v>
      </c>
      <c r="CH30" s="254">
        <v>1670.77</v>
      </c>
      <c r="CI30" s="255">
        <v>1</v>
      </c>
      <c r="CJ30" s="255">
        <v>195.78</v>
      </c>
      <c r="CL30" s="137" t="s">
        <v>97</v>
      </c>
      <c r="CM30" s="140">
        <v>276</v>
      </c>
      <c r="CN30" s="139">
        <v>7450.16</v>
      </c>
      <c r="CO30" s="140">
        <v>21</v>
      </c>
      <c r="CP30" s="140">
        <v>542.45</v>
      </c>
      <c r="CQ30" s="140">
        <v>0</v>
      </c>
      <c r="CR30" s="140">
        <v>0</v>
      </c>
      <c r="CS30" s="140">
        <v>0</v>
      </c>
      <c r="CT30" s="140">
        <v>0</v>
      </c>
      <c r="CU30" s="140">
        <v>2</v>
      </c>
      <c r="CV30" s="140">
        <v>29.36</v>
      </c>
      <c r="CW30" s="140">
        <v>31</v>
      </c>
      <c r="CX30" s="140">
        <v>622.19</v>
      </c>
      <c r="CY30" s="140">
        <v>3</v>
      </c>
      <c r="CZ30" s="140">
        <v>77</v>
      </c>
      <c r="DA30" s="140">
        <v>0</v>
      </c>
      <c r="DB30" s="140">
        <v>0</v>
      </c>
      <c r="DC30" s="140">
        <v>0</v>
      </c>
      <c r="DD30" s="140">
        <v>0</v>
      </c>
      <c r="DE30" s="140">
        <v>0</v>
      </c>
      <c r="DF30" s="140">
        <v>0</v>
      </c>
      <c r="DG30" s="140">
        <v>36</v>
      </c>
      <c r="DH30" s="140">
        <v>774.25</v>
      </c>
      <c r="DI30" s="140">
        <v>4</v>
      </c>
      <c r="DJ30" s="140">
        <v>135</v>
      </c>
      <c r="DK30" s="140">
        <v>32</v>
      </c>
      <c r="DL30" s="140">
        <v>883.22</v>
      </c>
      <c r="DM30" s="140">
        <v>1</v>
      </c>
      <c r="DN30" s="140">
        <v>20</v>
      </c>
      <c r="DO30" s="140">
        <v>0</v>
      </c>
      <c r="DP30" s="140">
        <v>0</v>
      </c>
      <c r="DQ30" s="140">
        <v>0</v>
      </c>
      <c r="DR30" s="140">
        <v>0</v>
      </c>
      <c r="DS30" s="140">
        <v>75</v>
      </c>
      <c r="DT30" s="139">
        <v>2317.96</v>
      </c>
      <c r="DU30" s="140">
        <v>62</v>
      </c>
      <c r="DV30" s="140">
        <v>935.16</v>
      </c>
      <c r="DW30" s="140">
        <v>1</v>
      </c>
      <c r="DX30" s="140">
        <v>29.95</v>
      </c>
      <c r="DY30" s="140">
        <v>8</v>
      </c>
      <c r="DZ30" s="139">
        <v>1083.61</v>
      </c>
      <c r="EA30" s="140">
        <v>0</v>
      </c>
      <c r="EB30" s="140">
        <v>0</v>
      </c>
    </row>
    <row r="31" spans="1:132" ht="15.75">
      <c r="A31" s="30">
        <v>25</v>
      </c>
      <c r="B31" s="31" t="s">
        <v>109</v>
      </c>
      <c r="C31" s="45">
        <f t="shared" si="1"/>
        <v>0</v>
      </c>
      <c r="D31" s="45">
        <f t="shared" si="2"/>
        <v>0</v>
      </c>
      <c r="E31" s="45">
        <f t="shared" si="3"/>
        <v>0</v>
      </c>
      <c r="F31" s="45">
        <f t="shared" si="4"/>
        <v>0</v>
      </c>
      <c r="G31" s="45">
        <f t="shared" si="5"/>
        <v>0</v>
      </c>
      <c r="H31" s="45">
        <f t="shared" si="6"/>
        <v>0</v>
      </c>
      <c r="I31" s="45">
        <f t="shared" si="7"/>
        <v>0</v>
      </c>
      <c r="J31" s="45">
        <f t="shared" si="8"/>
        <v>0</v>
      </c>
      <c r="K31" s="45">
        <f t="shared" si="9"/>
        <v>0</v>
      </c>
      <c r="L31" s="45">
        <f t="shared" si="10"/>
        <v>0</v>
      </c>
      <c r="M31" s="45">
        <f t="shared" si="11"/>
        <v>0</v>
      </c>
      <c r="N31" s="45">
        <f t="shared" si="12"/>
        <v>0</v>
      </c>
      <c r="O31" s="45">
        <f t="shared" si="13"/>
        <v>0</v>
      </c>
      <c r="P31" s="45">
        <f t="shared" si="14"/>
        <v>0</v>
      </c>
      <c r="Q31" s="45">
        <f t="shared" si="15"/>
        <v>0</v>
      </c>
      <c r="R31" s="45">
        <f t="shared" si="16"/>
        <v>0</v>
      </c>
      <c r="S31" s="45">
        <f t="shared" si="17"/>
        <v>0</v>
      </c>
      <c r="T31" s="45">
        <f t="shared" si="18"/>
        <v>0</v>
      </c>
      <c r="U31" s="45">
        <f t="shared" si="19"/>
        <v>0</v>
      </c>
      <c r="V31" s="45">
        <f t="shared" si="20"/>
        <v>0</v>
      </c>
      <c r="W31" s="45">
        <f t="shared" si="21"/>
        <v>0</v>
      </c>
      <c r="X31" s="45">
        <f t="shared" si="22"/>
        <v>0</v>
      </c>
      <c r="Y31" s="45">
        <f t="shared" si="23"/>
        <v>0</v>
      </c>
      <c r="Z31" s="45">
        <f t="shared" si="24"/>
        <v>0</v>
      </c>
      <c r="AA31" s="45">
        <f t="shared" si="25"/>
        <v>0</v>
      </c>
      <c r="AB31" s="45">
        <f t="shared" si="26"/>
        <v>0</v>
      </c>
      <c r="AC31" s="45">
        <f t="shared" si="27"/>
        <v>0</v>
      </c>
      <c r="AD31" s="45">
        <f t="shared" si="28"/>
        <v>0</v>
      </c>
      <c r="AE31" s="45">
        <f t="shared" si="29"/>
        <v>0</v>
      </c>
      <c r="AF31" s="45">
        <f t="shared" si="30"/>
        <v>0</v>
      </c>
      <c r="AG31" s="45">
        <f t="shared" si="31"/>
        <v>0</v>
      </c>
      <c r="AH31" s="45">
        <f t="shared" si="32"/>
        <v>0</v>
      </c>
      <c r="AI31" s="45">
        <f t="shared" si="33"/>
        <v>0</v>
      </c>
      <c r="AJ31" s="45">
        <f t="shared" si="34"/>
        <v>0</v>
      </c>
      <c r="AK31" s="45">
        <f t="shared" si="35"/>
        <v>0</v>
      </c>
      <c r="AL31" s="45">
        <f t="shared" si="36"/>
        <v>0</v>
      </c>
      <c r="AM31" s="45">
        <f t="shared" si="37"/>
        <v>0</v>
      </c>
      <c r="AN31" s="45">
        <f t="shared" si="38"/>
        <v>0</v>
      </c>
      <c r="AO31" s="45">
        <f t="shared" si="39"/>
        <v>0</v>
      </c>
      <c r="AP31" s="45">
        <f t="shared" si="40"/>
        <v>0</v>
      </c>
      <c r="AQ31" s="45">
        <f t="shared" si="41"/>
        <v>0</v>
      </c>
      <c r="AR31" s="45">
        <f t="shared" si="42"/>
        <v>0</v>
      </c>
      <c r="AT31" s="134" t="s">
        <v>109</v>
      </c>
      <c r="AU31" s="255">
        <v>0</v>
      </c>
      <c r="AV31" s="255">
        <v>0</v>
      </c>
      <c r="AW31" s="255">
        <v>0</v>
      </c>
      <c r="AX31" s="255">
        <v>0</v>
      </c>
      <c r="AY31" s="255">
        <v>0</v>
      </c>
      <c r="AZ31" s="255">
        <v>0</v>
      </c>
      <c r="BA31" s="255">
        <v>0</v>
      </c>
      <c r="BB31" s="255">
        <v>0</v>
      </c>
      <c r="BC31" s="255">
        <v>0</v>
      </c>
      <c r="BD31" s="255">
        <v>0</v>
      </c>
      <c r="BE31" s="255">
        <v>0</v>
      </c>
      <c r="BF31" s="255">
        <v>0</v>
      </c>
      <c r="BG31" s="255">
        <v>0</v>
      </c>
      <c r="BH31" s="255">
        <v>0</v>
      </c>
      <c r="BI31" s="255">
        <v>0</v>
      </c>
      <c r="BJ31" s="255">
        <v>0</v>
      </c>
      <c r="BK31" s="255">
        <v>0</v>
      </c>
      <c r="BL31" s="255">
        <v>0</v>
      </c>
      <c r="BM31" s="255">
        <v>0</v>
      </c>
      <c r="BN31" s="255">
        <v>0</v>
      </c>
      <c r="BO31" s="255">
        <v>0</v>
      </c>
      <c r="BP31" s="255">
        <v>0</v>
      </c>
      <c r="BQ31" s="255">
        <v>0</v>
      </c>
      <c r="BR31" s="255">
        <v>0</v>
      </c>
      <c r="BS31" s="255">
        <v>0</v>
      </c>
      <c r="BT31" s="255">
        <v>0</v>
      </c>
      <c r="BU31" s="255">
        <v>0</v>
      </c>
      <c r="BV31" s="255">
        <v>0</v>
      </c>
      <c r="BW31" s="255">
        <v>0</v>
      </c>
      <c r="BX31" s="255">
        <v>0</v>
      </c>
      <c r="BY31" s="255">
        <v>0</v>
      </c>
      <c r="BZ31" s="255">
        <v>0</v>
      </c>
      <c r="CA31" s="255">
        <v>0</v>
      </c>
      <c r="CB31" s="255">
        <v>0</v>
      </c>
      <c r="CC31" s="255">
        <v>0</v>
      </c>
      <c r="CD31" s="255">
        <v>0</v>
      </c>
      <c r="CE31" s="255">
        <v>0</v>
      </c>
      <c r="CF31" s="255">
        <v>0</v>
      </c>
      <c r="CG31" s="255">
        <v>0</v>
      </c>
      <c r="CH31" s="255">
        <v>0</v>
      </c>
      <c r="CI31" s="255">
        <v>0</v>
      </c>
      <c r="CJ31" s="255">
        <v>0</v>
      </c>
      <c r="CL31" s="137" t="s">
        <v>109</v>
      </c>
      <c r="CM31" s="140">
        <v>0</v>
      </c>
      <c r="CN31" s="140">
        <v>0</v>
      </c>
      <c r="CO31" s="140">
        <v>0</v>
      </c>
      <c r="CP31" s="140">
        <v>0</v>
      </c>
      <c r="CQ31" s="140">
        <v>0</v>
      </c>
      <c r="CR31" s="140">
        <v>0</v>
      </c>
      <c r="CS31" s="140">
        <v>0</v>
      </c>
      <c r="CT31" s="140">
        <v>0</v>
      </c>
      <c r="CU31" s="140">
        <v>0</v>
      </c>
      <c r="CV31" s="140">
        <v>0</v>
      </c>
      <c r="CW31" s="140">
        <v>0</v>
      </c>
      <c r="CX31" s="140">
        <v>0</v>
      </c>
      <c r="CY31" s="140">
        <v>0</v>
      </c>
      <c r="CZ31" s="140">
        <v>0</v>
      </c>
      <c r="DA31" s="140">
        <v>0</v>
      </c>
      <c r="DB31" s="140">
        <v>0</v>
      </c>
      <c r="DC31" s="140">
        <v>0</v>
      </c>
      <c r="DD31" s="140">
        <v>0</v>
      </c>
      <c r="DE31" s="140">
        <v>0</v>
      </c>
      <c r="DF31" s="140">
        <v>0</v>
      </c>
      <c r="DG31" s="140">
        <v>0</v>
      </c>
      <c r="DH31" s="140">
        <v>0</v>
      </c>
      <c r="DI31" s="140">
        <v>0</v>
      </c>
      <c r="DJ31" s="140">
        <v>0</v>
      </c>
      <c r="DK31" s="140">
        <v>0</v>
      </c>
      <c r="DL31" s="140">
        <v>0</v>
      </c>
      <c r="DM31" s="140">
        <v>0</v>
      </c>
      <c r="DN31" s="140">
        <v>0</v>
      </c>
      <c r="DO31" s="140">
        <v>0</v>
      </c>
      <c r="DP31" s="140">
        <v>0</v>
      </c>
      <c r="DQ31" s="140">
        <v>0</v>
      </c>
      <c r="DR31" s="140">
        <v>0</v>
      </c>
      <c r="DS31" s="140">
        <v>0</v>
      </c>
      <c r="DT31" s="140">
        <v>0</v>
      </c>
      <c r="DU31" s="140">
        <v>0</v>
      </c>
      <c r="DV31" s="140">
        <v>0</v>
      </c>
      <c r="DW31" s="140">
        <v>0</v>
      </c>
      <c r="DX31" s="140">
        <v>0</v>
      </c>
      <c r="DY31" s="140">
        <v>0</v>
      </c>
      <c r="DZ31" s="140">
        <v>0</v>
      </c>
      <c r="EA31" s="140">
        <v>0</v>
      </c>
      <c r="EB31" s="140">
        <v>0</v>
      </c>
    </row>
    <row r="32" spans="1:132" ht="15.75">
      <c r="A32" s="30">
        <v>26</v>
      </c>
      <c r="B32" s="31" t="s">
        <v>100</v>
      </c>
      <c r="C32" s="45">
        <f t="shared" si="1"/>
        <v>3</v>
      </c>
      <c r="D32" s="45">
        <f t="shared" si="2"/>
        <v>75.00000000000003</v>
      </c>
      <c r="E32" s="45">
        <f t="shared" si="3"/>
        <v>0</v>
      </c>
      <c r="F32" s="45">
        <f t="shared" si="4"/>
        <v>0</v>
      </c>
      <c r="G32" s="45">
        <f t="shared" si="5"/>
        <v>0</v>
      </c>
      <c r="H32" s="45">
        <f t="shared" si="6"/>
        <v>0</v>
      </c>
      <c r="I32" s="45">
        <f t="shared" si="7"/>
        <v>0</v>
      </c>
      <c r="J32" s="45">
        <f t="shared" si="8"/>
        <v>0</v>
      </c>
      <c r="K32" s="45">
        <f t="shared" si="9"/>
        <v>0</v>
      </c>
      <c r="L32" s="45">
        <f t="shared" si="10"/>
        <v>0</v>
      </c>
      <c r="M32" s="45">
        <f t="shared" si="11"/>
        <v>0</v>
      </c>
      <c r="N32" s="45">
        <f t="shared" si="12"/>
        <v>0</v>
      </c>
      <c r="O32" s="45">
        <f t="shared" si="13"/>
        <v>0</v>
      </c>
      <c r="P32" s="45">
        <f t="shared" si="14"/>
        <v>0</v>
      </c>
      <c r="Q32" s="45">
        <f t="shared" si="15"/>
        <v>0</v>
      </c>
      <c r="R32" s="45">
        <f t="shared" si="16"/>
        <v>0</v>
      </c>
      <c r="S32" s="45">
        <f t="shared" si="17"/>
        <v>0</v>
      </c>
      <c r="T32" s="45">
        <f t="shared" si="18"/>
        <v>0</v>
      </c>
      <c r="U32" s="45">
        <f t="shared" si="19"/>
        <v>0</v>
      </c>
      <c r="V32" s="45">
        <f t="shared" si="20"/>
        <v>0</v>
      </c>
      <c r="W32" s="45">
        <f t="shared" si="21"/>
        <v>0</v>
      </c>
      <c r="X32" s="45">
        <f t="shared" si="22"/>
        <v>0</v>
      </c>
      <c r="Y32" s="45">
        <f t="shared" si="23"/>
        <v>0</v>
      </c>
      <c r="Z32" s="45">
        <f t="shared" si="24"/>
        <v>0</v>
      </c>
      <c r="AA32" s="45">
        <f t="shared" si="25"/>
        <v>0</v>
      </c>
      <c r="AB32" s="45">
        <f t="shared" si="26"/>
        <v>0</v>
      </c>
      <c r="AC32" s="45">
        <f t="shared" si="27"/>
        <v>0</v>
      </c>
      <c r="AD32" s="45">
        <f t="shared" si="28"/>
        <v>0</v>
      </c>
      <c r="AE32" s="45">
        <f t="shared" si="29"/>
        <v>0</v>
      </c>
      <c r="AF32" s="45">
        <f t="shared" si="30"/>
        <v>0</v>
      </c>
      <c r="AG32" s="45">
        <f t="shared" si="31"/>
        <v>0</v>
      </c>
      <c r="AH32" s="45">
        <f t="shared" si="32"/>
        <v>0</v>
      </c>
      <c r="AI32" s="45">
        <f t="shared" si="33"/>
        <v>2</v>
      </c>
      <c r="AJ32" s="45">
        <f t="shared" si="34"/>
        <v>50.00000000000003</v>
      </c>
      <c r="AK32" s="45">
        <f t="shared" si="35"/>
        <v>0</v>
      </c>
      <c r="AL32" s="45">
        <f t="shared" si="36"/>
        <v>0</v>
      </c>
      <c r="AM32" s="45">
        <f t="shared" si="37"/>
        <v>1</v>
      </c>
      <c r="AN32" s="45">
        <f t="shared" si="38"/>
        <v>25</v>
      </c>
      <c r="AO32" s="45">
        <f t="shared" si="39"/>
        <v>0</v>
      </c>
      <c r="AP32" s="45">
        <f t="shared" si="40"/>
        <v>0</v>
      </c>
      <c r="AQ32" s="45">
        <f t="shared" si="41"/>
        <v>0</v>
      </c>
      <c r="AR32" s="45">
        <f t="shared" si="42"/>
        <v>0</v>
      </c>
      <c r="AT32" s="134" t="s">
        <v>100</v>
      </c>
      <c r="AU32" s="255">
        <v>18</v>
      </c>
      <c r="AV32" s="255">
        <v>290.54</v>
      </c>
      <c r="AW32" s="255">
        <v>0</v>
      </c>
      <c r="AX32" s="255">
        <v>0</v>
      </c>
      <c r="AY32" s="255">
        <v>0</v>
      </c>
      <c r="AZ32" s="255">
        <v>0</v>
      </c>
      <c r="BA32" s="255">
        <v>0</v>
      </c>
      <c r="BB32" s="255">
        <v>0</v>
      </c>
      <c r="BC32" s="255">
        <v>0</v>
      </c>
      <c r="BD32" s="255">
        <v>0</v>
      </c>
      <c r="BE32" s="255">
        <v>0</v>
      </c>
      <c r="BF32" s="255">
        <v>0</v>
      </c>
      <c r="BG32" s="255">
        <v>0</v>
      </c>
      <c r="BH32" s="255">
        <v>0</v>
      </c>
      <c r="BI32" s="255">
        <v>0</v>
      </c>
      <c r="BJ32" s="255">
        <v>0</v>
      </c>
      <c r="BK32" s="255">
        <v>0</v>
      </c>
      <c r="BL32" s="255">
        <v>0</v>
      </c>
      <c r="BM32" s="255">
        <v>0</v>
      </c>
      <c r="BN32" s="255">
        <v>0</v>
      </c>
      <c r="BO32" s="255">
        <v>0</v>
      </c>
      <c r="BP32" s="255">
        <v>0</v>
      </c>
      <c r="BQ32" s="255">
        <v>0</v>
      </c>
      <c r="BR32" s="255">
        <v>0</v>
      </c>
      <c r="BS32" s="255">
        <v>0</v>
      </c>
      <c r="BT32" s="255">
        <v>0</v>
      </c>
      <c r="BU32" s="255">
        <v>0</v>
      </c>
      <c r="BV32" s="255">
        <v>0</v>
      </c>
      <c r="BW32" s="255">
        <v>0</v>
      </c>
      <c r="BX32" s="255">
        <v>0</v>
      </c>
      <c r="BY32" s="255">
        <v>0</v>
      </c>
      <c r="BZ32" s="255">
        <v>0</v>
      </c>
      <c r="CA32" s="255">
        <v>17</v>
      </c>
      <c r="CB32" s="255">
        <v>265.54</v>
      </c>
      <c r="CC32" s="255">
        <v>0</v>
      </c>
      <c r="CD32" s="255">
        <v>0</v>
      </c>
      <c r="CE32" s="255">
        <v>1</v>
      </c>
      <c r="CF32" s="255">
        <v>25</v>
      </c>
      <c r="CG32" s="255">
        <v>0</v>
      </c>
      <c r="CH32" s="255">
        <v>0</v>
      </c>
      <c r="CI32" s="255">
        <v>0</v>
      </c>
      <c r="CJ32" s="255">
        <v>0</v>
      </c>
      <c r="CL32" s="137" t="s">
        <v>100</v>
      </c>
      <c r="CM32" s="140">
        <v>15</v>
      </c>
      <c r="CN32" s="139">
        <v>215.54</v>
      </c>
      <c r="CO32" s="140">
        <v>0</v>
      </c>
      <c r="CP32" s="140">
        <v>0</v>
      </c>
      <c r="CQ32" s="140">
        <v>0</v>
      </c>
      <c r="CR32" s="140">
        <v>0</v>
      </c>
      <c r="CS32" s="140">
        <v>0</v>
      </c>
      <c r="CT32" s="140">
        <v>0</v>
      </c>
      <c r="CU32" s="140">
        <v>0</v>
      </c>
      <c r="CV32" s="140">
        <v>0</v>
      </c>
      <c r="CW32" s="140">
        <v>0</v>
      </c>
      <c r="CX32" s="140">
        <v>0</v>
      </c>
      <c r="CY32" s="140">
        <v>0</v>
      </c>
      <c r="CZ32" s="140">
        <v>0</v>
      </c>
      <c r="DA32" s="140">
        <v>0</v>
      </c>
      <c r="DB32" s="140">
        <v>0</v>
      </c>
      <c r="DC32" s="140">
        <v>0</v>
      </c>
      <c r="DD32" s="140">
        <v>0</v>
      </c>
      <c r="DE32" s="140">
        <v>0</v>
      </c>
      <c r="DF32" s="140">
        <v>0</v>
      </c>
      <c r="DG32" s="140">
        <v>0</v>
      </c>
      <c r="DH32" s="140">
        <v>0</v>
      </c>
      <c r="DI32" s="140">
        <v>0</v>
      </c>
      <c r="DJ32" s="140">
        <v>0</v>
      </c>
      <c r="DK32" s="140">
        <v>0</v>
      </c>
      <c r="DL32" s="140">
        <v>0</v>
      </c>
      <c r="DM32" s="140">
        <v>0</v>
      </c>
      <c r="DN32" s="140">
        <v>0</v>
      </c>
      <c r="DO32" s="140">
        <v>0</v>
      </c>
      <c r="DP32" s="140">
        <v>0</v>
      </c>
      <c r="DQ32" s="140">
        <v>0</v>
      </c>
      <c r="DR32" s="140">
        <v>0</v>
      </c>
      <c r="DS32" s="140">
        <v>15</v>
      </c>
      <c r="DT32" s="140">
        <v>215.54</v>
      </c>
      <c r="DU32" s="140">
        <v>0</v>
      </c>
      <c r="DV32" s="140">
        <v>0</v>
      </c>
      <c r="DW32" s="140">
        <v>0</v>
      </c>
      <c r="DX32" s="140">
        <v>0</v>
      </c>
      <c r="DY32" s="140">
        <v>0</v>
      </c>
      <c r="DZ32" s="140">
        <v>0</v>
      </c>
      <c r="EA32" s="140">
        <v>0</v>
      </c>
      <c r="EB32" s="140">
        <v>0</v>
      </c>
    </row>
    <row r="33" spans="1:132" ht="15.75">
      <c r="A33" s="30">
        <v>27</v>
      </c>
      <c r="B33" s="31" t="s">
        <v>101</v>
      </c>
      <c r="C33" s="45">
        <f t="shared" si="1"/>
        <v>0</v>
      </c>
      <c r="D33" s="45">
        <f t="shared" si="2"/>
        <v>0</v>
      </c>
      <c r="E33" s="45">
        <f t="shared" si="3"/>
        <v>0</v>
      </c>
      <c r="F33" s="45">
        <f t="shared" si="4"/>
        <v>0</v>
      </c>
      <c r="G33" s="45">
        <f t="shared" si="5"/>
        <v>0</v>
      </c>
      <c r="H33" s="45">
        <f t="shared" si="6"/>
        <v>0</v>
      </c>
      <c r="I33" s="45">
        <f t="shared" si="7"/>
        <v>0</v>
      </c>
      <c r="J33" s="45">
        <f t="shared" si="8"/>
        <v>0</v>
      </c>
      <c r="K33" s="45">
        <f t="shared" si="9"/>
        <v>0</v>
      </c>
      <c r="L33" s="45">
        <f t="shared" si="10"/>
        <v>0</v>
      </c>
      <c r="M33" s="45">
        <f t="shared" si="11"/>
        <v>0</v>
      </c>
      <c r="N33" s="45">
        <f t="shared" si="12"/>
        <v>0</v>
      </c>
      <c r="O33" s="45">
        <f t="shared" si="13"/>
        <v>0</v>
      </c>
      <c r="P33" s="45">
        <f t="shared" si="14"/>
        <v>0</v>
      </c>
      <c r="Q33" s="45">
        <f t="shared" si="15"/>
        <v>0</v>
      </c>
      <c r="R33" s="45">
        <f t="shared" si="16"/>
        <v>0</v>
      </c>
      <c r="S33" s="45">
        <f t="shared" si="17"/>
        <v>0</v>
      </c>
      <c r="T33" s="45">
        <f t="shared" si="18"/>
        <v>0</v>
      </c>
      <c r="U33" s="45">
        <f t="shared" si="19"/>
        <v>0</v>
      </c>
      <c r="V33" s="45">
        <f t="shared" si="20"/>
        <v>0</v>
      </c>
      <c r="W33" s="45">
        <f t="shared" si="21"/>
        <v>0</v>
      </c>
      <c r="X33" s="45">
        <f t="shared" si="22"/>
        <v>0</v>
      </c>
      <c r="Y33" s="45">
        <f t="shared" si="23"/>
        <v>0</v>
      </c>
      <c r="Z33" s="45">
        <f t="shared" si="24"/>
        <v>0</v>
      </c>
      <c r="AA33" s="45">
        <f t="shared" si="25"/>
        <v>0</v>
      </c>
      <c r="AB33" s="45">
        <f t="shared" si="26"/>
        <v>0</v>
      </c>
      <c r="AC33" s="45">
        <f t="shared" si="27"/>
        <v>0</v>
      </c>
      <c r="AD33" s="45">
        <f t="shared" si="28"/>
        <v>0</v>
      </c>
      <c r="AE33" s="45">
        <f t="shared" si="29"/>
        <v>0</v>
      </c>
      <c r="AF33" s="45">
        <f t="shared" si="30"/>
        <v>0</v>
      </c>
      <c r="AG33" s="45">
        <f t="shared" si="31"/>
        <v>0</v>
      </c>
      <c r="AH33" s="45">
        <f t="shared" si="32"/>
        <v>0</v>
      </c>
      <c r="AI33" s="45">
        <f t="shared" si="33"/>
        <v>0</v>
      </c>
      <c r="AJ33" s="45">
        <f t="shared" si="34"/>
        <v>0</v>
      </c>
      <c r="AK33" s="45">
        <f t="shared" si="35"/>
        <v>0</v>
      </c>
      <c r="AL33" s="45">
        <f t="shared" si="36"/>
        <v>0</v>
      </c>
      <c r="AM33" s="45">
        <f t="shared" si="37"/>
        <v>0</v>
      </c>
      <c r="AN33" s="45">
        <f t="shared" si="38"/>
        <v>0</v>
      </c>
      <c r="AO33" s="45">
        <f t="shared" si="39"/>
        <v>0</v>
      </c>
      <c r="AP33" s="45">
        <f t="shared" si="40"/>
        <v>0</v>
      </c>
      <c r="AQ33" s="45">
        <f t="shared" si="41"/>
        <v>0</v>
      </c>
      <c r="AR33" s="45">
        <f t="shared" si="42"/>
        <v>0</v>
      </c>
      <c r="AT33" s="134" t="s">
        <v>101</v>
      </c>
      <c r="AU33" s="255">
        <v>47</v>
      </c>
      <c r="AV33" s="255">
        <v>446.34</v>
      </c>
      <c r="AW33" s="255">
        <v>2</v>
      </c>
      <c r="AX33" s="255">
        <v>30.25</v>
      </c>
      <c r="AY33" s="255">
        <v>0</v>
      </c>
      <c r="AZ33" s="255">
        <v>0</v>
      </c>
      <c r="BA33" s="255">
        <v>0</v>
      </c>
      <c r="BB33" s="255">
        <v>0</v>
      </c>
      <c r="BC33" s="255">
        <v>0</v>
      </c>
      <c r="BD33" s="255">
        <v>0</v>
      </c>
      <c r="BE33" s="255">
        <v>26</v>
      </c>
      <c r="BF33" s="255">
        <v>263.47</v>
      </c>
      <c r="BG33" s="255">
        <v>0</v>
      </c>
      <c r="BH33" s="255">
        <v>0</v>
      </c>
      <c r="BI33" s="255">
        <v>0</v>
      </c>
      <c r="BJ33" s="255">
        <v>0</v>
      </c>
      <c r="BK33" s="255">
        <v>0</v>
      </c>
      <c r="BL33" s="255">
        <v>0</v>
      </c>
      <c r="BM33" s="255">
        <v>0</v>
      </c>
      <c r="BN33" s="255">
        <v>0</v>
      </c>
      <c r="BO33" s="255">
        <v>0</v>
      </c>
      <c r="BP33" s="255">
        <v>0</v>
      </c>
      <c r="BQ33" s="255">
        <v>2</v>
      </c>
      <c r="BR33" s="255">
        <v>20</v>
      </c>
      <c r="BS33" s="255">
        <v>4</v>
      </c>
      <c r="BT33" s="255">
        <v>86.82</v>
      </c>
      <c r="BU33" s="255">
        <v>0</v>
      </c>
      <c r="BV33" s="255">
        <v>0</v>
      </c>
      <c r="BW33" s="255">
        <v>0</v>
      </c>
      <c r="BX33" s="255">
        <v>0</v>
      </c>
      <c r="BY33" s="255">
        <v>0</v>
      </c>
      <c r="BZ33" s="255">
        <v>0</v>
      </c>
      <c r="CA33" s="255">
        <v>0</v>
      </c>
      <c r="CB33" s="255">
        <v>0</v>
      </c>
      <c r="CC33" s="255">
        <v>2</v>
      </c>
      <c r="CD33" s="255">
        <v>3.05</v>
      </c>
      <c r="CE33" s="255">
        <v>10</v>
      </c>
      <c r="CF33" s="255">
        <v>42.36</v>
      </c>
      <c r="CG33" s="255">
        <v>1</v>
      </c>
      <c r="CH33" s="255">
        <v>0.4</v>
      </c>
      <c r="CI33" s="255">
        <v>0</v>
      </c>
      <c r="CJ33" s="255">
        <v>0</v>
      </c>
      <c r="CL33" s="137" t="s">
        <v>101</v>
      </c>
      <c r="CM33" s="140">
        <v>47</v>
      </c>
      <c r="CN33" s="139">
        <v>446.34</v>
      </c>
      <c r="CO33" s="140">
        <v>2</v>
      </c>
      <c r="CP33" s="140">
        <v>30.25</v>
      </c>
      <c r="CQ33" s="140">
        <v>0</v>
      </c>
      <c r="CR33" s="140">
        <v>0</v>
      </c>
      <c r="CS33" s="140">
        <v>0</v>
      </c>
      <c r="CT33" s="140">
        <v>0</v>
      </c>
      <c r="CU33" s="140">
        <v>0</v>
      </c>
      <c r="CV33" s="140">
        <v>0</v>
      </c>
      <c r="CW33" s="140">
        <v>26</v>
      </c>
      <c r="CX33" s="140">
        <v>263.47</v>
      </c>
      <c r="CY33" s="140">
        <v>0</v>
      </c>
      <c r="CZ33" s="140">
        <v>0</v>
      </c>
      <c r="DA33" s="140">
        <v>0</v>
      </c>
      <c r="DB33" s="140">
        <v>0</v>
      </c>
      <c r="DC33" s="140">
        <v>0</v>
      </c>
      <c r="DD33" s="140">
        <v>0</v>
      </c>
      <c r="DE33" s="140">
        <v>0</v>
      </c>
      <c r="DF33" s="140">
        <v>0</v>
      </c>
      <c r="DG33" s="140">
        <v>0</v>
      </c>
      <c r="DH33" s="140">
        <v>0</v>
      </c>
      <c r="DI33" s="140">
        <v>2</v>
      </c>
      <c r="DJ33" s="140">
        <v>20</v>
      </c>
      <c r="DK33" s="140">
        <v>4</v>
      </c>
      <c r="DL33" s="140">
        <v>86.82</v>
      </c>
      <c r="DM33" s="140">
        <v>0</v>
      </c>
      <c r="DN33" s="140">
        <v>0</v>
      </c>
      <c r="DO33" s="140">
        <v>0</v>
      </c>
      <c r="DP33" s="140">
        <v>0</v>
      </c>
      <c r="DQ33" s="140">
        <v>0</v>
      </c>
      <c r="DR33" s="140">
        <v>0</v>
      </c>
      <c r="DS33" s="140">
        <v>0</v>
      </c>
      <c r="DT33" s="140">
        <v>0</v>
      </c>
      <c r="DU33" s="140">
        <v>2</v>
      </c>
      <c r="DV33" s="140">
        <v>3.05</v>
      </c>
      <c r="DW33" s="140">
        <v>10</v>
      </c>
      <c r="DX33" s="140">
        <v>42.36</v>
      </c>
      <c r="DY33" s="140">
        <v>1</v>
      </c>
      <c r="DZ33" s="140">
        <v>0.4</v>
      </c>
      <c r="EA33" s="140">
        <v>0</v>
      </c>
      <c r="EB33" s="140">
        <v>0</v>
      </c>
    </row>
    <row r="34" spans="1:132" ht="15.75">
      <c r="A34" s="30">
        <v>28</v>
      </c>
      <c r="B34" s="31" t="s">
        <v>110</v>
      </c>
      <c r="C34" s="45">
        <f t="shared" si="1"/>
        <v>0</v>
      </c>
      <c r="D34" s="45">
        <f t="shared" si="2"/>
        <v>0</v>
      </c>
      <c r="E34" s="45">
        <f t="shared" si="3"/>
        <v>0</v>
      </c>
      <c r="F34" s="45">
        <f t="shared" si="4"/>
        <v>0</v>
      </c>
      <c r="G34" s="45">
        <f t="shared" si="5"/>
        <v>0</v>
      </c>
      <c r="H34" s="45">
        <f t="shared" si="6"/>
        <v>0</v>
      </c>
      <c r="I34" s="45">
        <f t="shared" si="7"/>
        <v>0</v>
      </c>
      <c r="J34" s="45">
        <f t="shared" si="8"/>
        <v>0</v>
      </c>
      <c r="K34" s="45">
        <f t="shared" si="9"/>
        <v>0</v>
      </c>
      <c r="L34" s="45">
        <f t="shared" si="10"/>
        <v>0</v>
      </c>
      <c r="M34" s="45">
        <f t="shared" si="11"/>
        <v>0</v>
      </c>
      <c r="N34" s="45">
        <f t="shared" si="12"/>
        <v>0</v>
      </c>
      <c r="O34" s="45">
        <f t="shared" si="13"/>
        <v>0</v>
      </c>
      <c r="P34" s="45">
        <f t="shared" si="14"/>
        <v>0</v>
      </c>
      <c r="Q34" s="45">
        <f t="shared" si="15"/>
        <v>0</v>
      </c>
      <c r="R34" s="45">
        <f t="shared" si="16"/>
        <v>0</v>
      </c>
      <c r="S34" s="45">
        <f t="shared" si="17"/>
        <v>0</v>
      </c>
      <c r="T34" s="45">
        <f t="shared" si="18"/>
        <v>0</v>
      </c>
      <c r="U34" s="45">
        <f t="shared" si="19"/>
        <v>0</v>
      </c>
      <c r="V34" s="45">
        <f t="shared" si="20"/>
        <v>0</v>
      </c>
      <c r="W34" s="45">
        <f t="shared" si="21"/>
        <v>0</v>
      </c>
      <c r="X34" s="45">
        <f t="shared" si="22"/>
        <v>0</v>
      </c>
      <c r="Y34" s="45">
        <f t="shared" si="23"/>
        <v>0</v>
      </c>
      <c r="Z34" s="45">
        <f t="shared" si="24"/>
        <v>0</v>
      </c>
      <c r="AA34" s="45">
        <f t="shared" si="25"/>
        <v>0</v>
      </c>
      <c r="AB34" s="45">
        <f t="shared" si="26"/>
        <v>0</v>
      </c>
      <c r="AC34" s="45">
        <f t="shared" si="27"/>
        <v>0</v>
      </c>
      <c r="AD34" s="45">
        <f t="shared" si="28"/>
        <v>0</v>
      </c>
      <c r="AE34" s="45">
        <f t="shared" si="29"/>
        <v>0</v>
      </c>
      <c r="AF34" s="45">
        <f t="shared" si="30"/>
        <v>0</v>
      </c>
      <c r="AG34" s="45">
        <f t="shared" si="31"/>
        <v>0</v>
      </c>
      <c r="AH34" s="45">
        <f t="shared" si="32"/>
        <v>0</v>
      </c>
      <c r="AI34" s="45">
        <f t="shared" si="33"/>
        <v>0</v>
      </c>
      <c r="AJ34" s="45">
        <f t="shared" si="34"/>
        <v>0</v>
      </c>
      <c r="AK34" s="45">
        <f t="shared" si="35"/>
        <v>0</v>
      </c>
      <c r="AL34" s="45">
        <f t="shared" si="36"/>
        <v>0</v>
      </c>
      <c r="AM34" s="45">
        <f t="shared" si="37"/>
        <v>0</v>
      </c>
      <c r="AN34" s="45">
        <f t="shared" si="38"/>
        <v>0</v>
      </c>
      <c r="AO34" s="45">
        <f t="shared" si="39"/>
        <v>0</v>
      </c>
      <c r="AP34" s="45">
        <f t="shared" si="40"/>
        <v>0</v>
      </c>
      <c r="AQ34" s="45">
        <f t="shared" si="41"/>
        <v>0</v>
      </c>
      <c r="AR34" s="45">
        <f t="shared" si="42"/>
        <v>0</v>
      </c>
      <c r="AT34" s="134" t="s">
        <v>110</v>
      </c>
      <c r="AU34" s="255">
        <v>0</v>
      </c>
      <c r="AV34" s="255">
        <v>0</v>
      </c>
      <c r="AW34" s="255">
        <v>0</v>
      </c>
      <c r="AX34" s="255">
        <v>0</v>
      </c>
      <c r="AY34" s="255">
        <v>0</v>
      </c>
      <c r="AZ34" s="255">
        <v>0</v>
      </c>
      <c r="BA34" s="255">
        <v>0</v>
      </c>
      <c r="BB34" s="255">
        <v>0</v>
      </c>
      <c r="BC34" s="255">
        <v>0</v>
      </c>
      <c r="BD34" s="255">
        <v>0</v>
      </c>
      <c r="BE34" s="255">
        <v>0</v>
      </c>
      <c r="BF34" s="255">
        <v>0</v>
      </c>
      <c r="BG34" s="255">
        <v>0</v>
      </c>
      <c r="BH34" s="255">
        <v>0</v>
      </c>
      <c r="BI34" s="255">
        <v>0</v>
      </c>
      <c r="BJ34" s="255">
        <v>0</v>
      </c>
      <c r="BK34" s="255">
        <v>0</v>
      </c>
      <c r="BL34" s="255">
        <v>0</v>
      </c>
      <c r="BM34" s="255">
        <v>0</v>
      </c>
      <c r="BN34" s="255">
        <v>0</v>
      </c>
      <c r="BO34" s="255">
        <v>0</v>
      </c>
      <c r="BP34" s="255">
        <v>0</v>
      </c>
      <c r="BQ34" s="255">
        <v>0</v>
      </c>
      <c r="BR34" s="255">
        <v>0</v>
      </c>
      <c r="BS34" s="255">
        <v>0</v>
      </c>
      <c r="BT34" s="255">
        <v>0</v>
      </c>
      <c r="BU34" s="255">
        <v>0</v>
      </c>
      <c r="BV34" s="255">
        <v>0</v>
      </c>
      <c r="BW34" s="255">
        <v>0</v>
      </c>
      <c r="BX34" s="255">
        <v>0</v>
      </c>
      <c r="BY34" s="255">
        <v>0</v>
      </c>
      <c r="BZ34" s="255">
        <v>0</v>
      </c>
      <c r="CA34" s="255">
        <v>0</v>
      </c>
      <c r="CB34" s="255">
        <v>0</v>
      </c>
      <c r="CC34" s="255">
        <v>0</v>
      </c>
      <c r="CD34" s="255">
        <v>0</v>
      </c>
      <c r="CE34" s="255">
        <v>0</v>
      </c>
      <c r="CF34" s="255">
        <v>0</v>
      </c>
      <c r="CG34" s="255">
        <v>0</v>
      </c>
      <c r="CH34" s="255">
        <v>0</v>
      </c>
      <c r="CI34" s="255">
        <v>0</v>
      </c>
      <c r="CJ34" s="255">
        <v>0</v>
      </c>
      <c r="CL34" s="137" t="s">
        <v>110</v>
      </c>
      <c r="CM34" s="140">
        <v>0</v>
      </c>
      <c r="CN34" s="140">
        <v>0</v>
      </c>
      <c r="CO34" s="140">
        <v>0</v>
      </c>
      <c r="CP34" s="140">
        <v>0</v>
      </c>
      <c r="CQ34" s="140">
        <v>0</v>
      </c>
      <c r="CR34" s="140">
        <v>0</v>
      </c>
      <c r="CS34" s="140">
        <v>0</v>
      </c>
      <c r="CT34" s="140">
        <v>0</v>
      </c>
      <c r="CU34" s="140">
        <v>0</v>
      </c>
      <c r="CV34" s="140">
        <v>0</v>
      </c>
      <c r="CW34" s="140">
        <v>0</v>
      </c>
      <c r="CX34" s="140">
        <v>0</v>
      </c>
      <c r="CY34" s="140">
        <v>0</v>
      </c>
      <c r="CZ34" s="140">
        <v>0</v>
      </c>
      <c r="DA34" s="140">
        <v>0</v>
      </c>
      <c r="DB34" s="140">
        <v>0</v>
      </c>
      <c r="DC34" s="140">
        <v>0</v>
      </c>
      <c r="DD34" s="140">
        <v>0</v>
      </c>
      <c r="DE34" s="140">
        <v>0</v>
      </c>
      <c r="DF34" s="140">
        <v>0</v>
      </c>
      <c r="DG34" s="140">
        <v>0</v>
      </c>
      <c r="DH34" s="140">
        <v>0</v>
      </c>
      <c r="DI34" s="140">
        <v>0</v>
      </c>
      <c r="DJ34" s="140">
        <v>0</v>
      </c>
      <c r="DK34" s="140">
        <v>0</v>
      </c>
      <c r="DL34" s="140">
        <v>0</v>
      </c>
      <c r="DM34" s="140">
        <v>0</v>
      </c>
      <c r="DN34" s="140">
        <v>0</v>
      </c>
      <c r="DO34" s="140">
        <v>0</v>
      </c>
      <c r="DP34" s="140">
        <v>0</v>
      </c>
      <c r="DQ34" s="140">
        <v>0</v>
      </c>
      <c r="DR34" s="140">
        <v>0</v>
      </c>
      <c r="DS34" s="140">
        <v>0</v>
      </c>
      <c r="DT34" s="140">
        <v>0</v>
      </c>
      <c r="DU34" s="140">
        <v>0</v>
      </c>
      <c r="DV34" s="140">
        <v>0</v>
      </c>
      <c r="DW34" s="140">
        <v>0</v>
      </c>
      <c r="DX34" s="140">
        <v>0</v>
      </c>
      <c r="DY34" s="140">
        <v>0</v>
      </c>
      <c r="DZ34" s="140">
        <v>0</v>
      </c>
      <c r="EA34" s="140">
        <v>0</v>
      </c>
      <c r="EB34" s="140">
        <v>0</v>
      </c>
    </row>
    <row r="35" spans="1:132" ht="15.75">
      <c r="A35" s="30">
        <v>29</v>
      </c>
      <c r="B35" s="31" t="s">
        <v>111</v>
      </c>
      <c r="C35" s="45">
        <f t="shared" si="1"/>
        <v>0</v>
      </c>
      <c r="D35" s="45">
        <f t="shared" si="2"/>
        <v>0</v>
      </c>
      <c r="E35" s="45">
        <f t="shared" si="3"/>
        <v>0</v>
      </c>
      <c r="F35" s="45">
        <f t="shared" si="4"/>
        <v>0</v>
      </c>
      <c r="G35" s="45">
        <f t="shared" si="5"/>
        <v>0</v>
      </c>
      <c r="H35" s="45">
        <f t="shared" si="6"/>
        <v>0</v>
      </c>
      <c r="I35" s="45">
        <f t="shared" si="7"/>
        <v>0</v>
      </c>
      <c r="J35" s="45">
        <f t="shared" si="8"/>
        <v>0</v>
      </c>
      <c r="K35" s="45">
        <f t="shared" si="9"/>
        <v>0</v>
      </c>
      <c r="L35" s="45">
        <f t="shared" si="10"/>
        <v>0</v>
      </c>
      <c r="M35" s="45">
        <f t="shared" si="11"/>
        <v>0</v>
      </c>
      <c r="N35" s="45">
        <f t="shared" si="12"/>
        <v>0</v>
      </c>
      <c r="O35" s="45">
        <f t="shared" si="13"/>
        <v>0</v>
      </c>
      <c r="P35" s="45">
        <f t="shared" si="14"/>
        <v>0</v>
      </c>
      <c r="Q35" s="45">
        <f t="shared" si="15"/>
        <v>0</v>
      </c>
      <c r="R35" s="45">
        <f t="shared" si="16"/>
        <v>0</v>
      </c>
      <c r="S35" s="45">
        <f t="shared" si="17"/>
        <v>0</v>
      </c>
      <c r="T35" s="45">
        <f t="shared" si="18"/>
        <v>0</v>
      </c>
      <c r="U35" s="45">
        <f t="shared" si="19"/>
        <v>0</v>
      </c>
      <c r="V35" s="45">
        <f t="shared" si="20"/>
        <v>0</v>
      </c>
      <c r="W35" s="45">
        <f t="shared" si="21"/>
        <v>0</v>
      </c>
      <c r="X35" s="45">
        <f t="shared" si="22"/>
        <v>0</v>
      </c>
      <c r="Y35" s="45">
        <f t="shared" si="23"/>
        <v>0</v>
      </c>
      <c r="Z35" s="45">
        <f t="shared" si="24"/>
        <v>0</v>
      </c>
      <c r="AA35" s="45">
        <f t="shared" si="25"/>
        <v>0</v>
      </c>
      <c r="AB35" s="45">
        <f t="shared" si="26"/>
        <v>0</v>
      </c>
      <c r="AC35" s="45">
        <f t="shared" si="27"/>
        <v>0</v>
      </c>
      <c r="AD35" s="45">
        <f t="shared" si="28"/>
        <v>0</v>
      </c>
      <c r="AE35" s="45">
        <f t="shared" si="29"/>
        <v>0</v>
      </c>
      <c r="AF35" s="45">
        <f t="shared" si="30"/>
        <v>0</v>
      </c>
      <c r="AG35" s="45">
        <f t="shared" si="31"/>
        <v>0</v>
      </c>
      <c r="AH35" s="45">
        <f t="shared" si="32"/>
        <v>0</v>
      </c>
      <c r="AI35" s="45">
        <f t="shared" si="33"/>
        <v>0</v>
      </c>
      <c r="AJ35" s="45">
        <f t="shared" si="34"/>
        <v>0</v>
      </c>
      <c r="AK35" s="45">
        <f t="shared" si="35"/>
        <v>0</v>
      </c>
      <c r="AL35" s="45">
        <f t="shared" si="36"/>
        <v>0</v>
      </c>
      <c r="AM35" s="45">
        <f t="shared" si="37"/>
        <v>0</v>
      </c>
      <c r="AN35" s="45">
        <f t="shared" si="38"/>
        <v>0</v>
      </c>
      <c r="AO35" s="45">
        <f t="shared" si="39"/>
        <v>0</v>
      </c>
      <c r="AP35" s="45">
        <f t="shared" si="40"/>
        <v>0</v>
      </c>
      <c r="AQ35" s="45">
        <f t="shared" si="41"/>
        <v>0</v>
      </c>
      <c r="AR35" s="45">
        <f t="shared" si="42"/>
        <v>0</v>
      </c>
      <c r="AT35" s="134" t="s">
        <v>111</v>
      </c>
      <c r="AU35" s="255">
        <v>0</v>
      </c>
      <c r="AV35" s="255">
        <v>0</v>
      </c>
      <c r="AW35" s="255">
        <v>0</v>
      </c>
      <c r="AX35" s="255">
        <v>0</v>
      </c>
      <c r="AY35" s="255">
        <v>0</v>
      </c>
      <c r="AZ35" s="255">
        <v>0</v>
      </c>
      <c r="BA35" s="255">
        <v>0</v>
      </c>
      <c r="BB35" s="255">
        <v>0</v>
      </c>
      <c r="BC35" s="255">
        <v>0</v>
      </c>
      <c r="BD35" s="255">
        <v>0</v>
      </c>
      <c r="BE35" s="255">
        <v>0</v>
      </c>
      <c r="BF35" s="255">
        <v>0</v>
      </c>
      <c r="BG35" s="255">
        <v>0</v>
      </c>
      <c r="BH35" s="255">
        <v>0</v>
      </c>
      <c r="BI35" s="255">
        <v>0</v>
      </c>
      <c r="BJ35" s="255">
        <v>0</v>
      </c>
      <c r="BK35" s="255">
        <v>0</v>
      </c>
      <c r="BL35" s="255">
        <v>0</v>
      </c>
      <c r="BM35" s="255">
        <v>0</v>
      </c>
      <c r="BN35" s="255">
        <v>0</v>
      </c>
      <c r="BO35" s="255">
        <v>0</v>
      </c>
      <c r="BP35" s="255">
        <v>0</v>
      </c>
      <c r="BQ35" s="255">
        <v>0</v>
      </c>
      <c r="BR35" s="255">
        <v>0</v>
      </c>
      <c r="BS35" s="255">
        <v>0</v>
      </c>
      <c r="BT35" s="255">
        <v>0</v>
      </c>
      <c r="BU35" s="255">
        <v>0</v>
      </c>
      <c r="BV35" s="255">
        <v>0</v>
      </c>
      <c r="BW35" s="255">
        <v>0</v>
      </c>
      <c r="BX35" s="255">
        <v>0</v>
      </c>
      <c r="BY35" s="255">
        <v>0</v>
      </c>
      <c r="BZ35" s="255">
        <v>0</v>
      </c>
      <c r="CA35" s="255">
        <v>0</v>
      </c>
      <c r="CB35" s="255">
        <v>0</v>
      </c>
      <c r="CC35" s="255">
        <v>0</v>
      </c>
      <c r="CD35" s="255">
        <v>0</v>
      </c>
      <c r="CE35" s="255">
        <v>0</v>
      </c>
      <c r="CF35" s="255">
        <v>0</v>
      </c>
      <c r="CG35" s="255">
        <v>0</v>
      </c>
      <c r="CH35" s="255">
        <v>0</v>
      </c>
      <c r="CI35" s="255">
        <v>0</v>
      </c>
      <c r="CJ35" s="255">
        <v>0</v>
      </c>
      <c r="CL35" s="137" t="s">
        <v>111</v>
      </c>
      <c r="CM35" s="140">
        <v>0</v>
      </c>
      <c r="CN35" s="140">
        <v>0</v>
      </c>
      <c r="CO35" s="140">
        <v>0</v>
      </c>
      <c r="CP35" s="140">
        <v>0</v>
      </c>
      <c r="CQ35" s="140">
        <v>0</v>
      </c>
      <c r="CR35" s="140">
        <v>0</v>
      </c>
      <c r="CS35" s="140">
        <v>0</v>
      </c>
      <c r="CT35" s="140">
        <v>0</v>
      </c>
      <c r="CU35" s="140">
        <v>0</v>
      </c>
      <c r="CV35" s="140">
        <v>0</v>
      </c>
      <c r="CW35" s="140">
        <v>0</v>
      </c>
      <c r="CX35" s="140">
        <v>0</v>
      </c>
      <c r="CY35" s="140">
        <v>0</v>
      </c>
      <c r="CZ35" s="140">
        <v>0</v>
      </c>
      <c r="DA35" s="140">
        <v>0</v>
      </c>
      <c r="DB35" s="140">
        <v>0</v>
      </c>
      <c r="DC35" s="140">
        <v>0</v>
      </c>
      <c r="DD35" s="140">
        <v>0</v>
      </c>
      <c r="DE35" s="140">
        <v>0</v>
      </c>
      <c r="DF35" s="140">
        <v>0</v>
      </c>
      <c r="DG35" s="140">
        <v>0</v>
      </c>
      <c r="DH35" s="140">
        <v>0</v>
      </c>
      <c r="DI35" s="140">
        <v>0</v>
      </c>
      <c r="DJ35" s="140">
        <v>0</v>
      </c>
      <c r="DK35" s="140">
        <v>0</v>
      </c>
      <c r="DL35" s="140">
        <v>0</v>
      </c>
      <c r="DM35" s="140">
        <v>0</v>
      </c>
      <c r="DN35" s="140">
        <v>0</v>
      </c>
      <c r="DO35" s="140">
        <v>0</v>
      </c>
      <c r="DP35" s="140">
        <v>0</v>
      </c>
      <c r="DQ35" s="140">
        <v>0</v>
      </c>
      <c r="DR35" s="140">
        <v>0</v>
      </c>
      <c r="DS35" s="140">
        <v>0</v>
      </c>
      <c r="DT35" s="140">
        <v>0</v>
      </c>
      <c r="DU35" s="140">
        <v>0</v>
      </c>
      <c r="DV35" s="140">
        <v>0</v>
      </c>
      <c r="DW35" s="140">
        <v>0</v>
      </c>
      <c r="DX35" s="140">
        <v>0</v>
      </c>
      <c r="DY35" s="140">
        <v>0</v>
      </c>
      <c r="DZ35" s="140">
        <v>0</v>
      </c>
      <c r="EA35" s="140">
        <v>0</v>
      </c>
      <c r="EB35" s="140">
        <v>0</v>
      </c>
    </row>
    <row r="36" spans="1:132" ht="15.75">
      <c r="A36" s="33"/>
      <c r="B36" s="34" t="s">
        <v>81</v>
      </c>
      <c r="C36" s="35">
        <f>SUM(C7:C35)</f>
        <v>7851</v>
      </c>
      <c r="D36" s="46">
        <f aca="true" t="shared" si="43" ref="D36:AR36">SUM(D7:D35)</f>
        <v>120931.59000000001</v>
      </c>
      <c r="E36" s="46">
        <f t="shared" si="43"/>
        <v>929</v>
      </c>
      <c r="F36" s="46">
        <f t="shared" si="43"/>
        <v>20208.329999999994</v>
      </c>
      <c r="G36" s="46">
        <f t="shared" si="43"/>
        <v>1</v>
      </c>
      <c r="H36" s="46">
        <f t="shared" si="43"/>
        <v>30</v>
      </c>
      <c r="I36" s="46">
        <f t="shared" si="43"/>
        <v>3</v>
      </c>
      <c r="J36" s="46">
        <f t="shared" si="43"/>
        <v>90</v>
      </c>
      <c r="K36" s="46">
        <f t="shared" si="43"/>
        <v>107</v>
      </c>
      <c r="L36" s="46">
        <f t="shared" si="43"/>
        <v>1058.92</v>
      </c>
      <c r="M36" s="46">
        <f t="shared" si="43"/>
        <v>839</v>
      </c>
      <c r="N36" s="46">
        <f t="shared" si="43"/>
        <v>9880.269999999997</v>
      </c>
      <c r="O36" s="46">
        <f t="shared" si="43"/>
        <v>128</v>
      </c>
      <c r="P36" s="46">
        <f t="shared" si="43"/>
        <v>2448.92</v>
      </c>
      <c r="Q36" s="46">
        <f t="shared" si="43"/>
        <v>47</v>
      </c>
      <c r="R36" s="46">
        <f t="shared" si="43"/>
        <v>521.1700000000003</v>
      </c>
      <c r="S36" s="46">
        <f t="shared" si="43"/>
        <v>4</v>
      </c>
      <c r="T36" s="46">
        <f t="shared" si="43"/>
        <v>79.10000000000002</v>
      </c>
      <c r="U36" s="46">
        <f t="shared" si="43"/>
        <v>71</v>
      </c>
      <c r="V36" s="46">
        <f t="shared" si="43"/>
        <v>1620.960000000001</v>
      </c>
      <c r="W36" s="46">
        <f t="shared" si="43"/>
        <v>838</v>
      </c>
      <c r="X36" s="46">
        <f t="shared" si="43"/>
        <v>9336.429999999998</v>
      </c>
      <c r="Y36" s="46">
        <f t="shared" si="43"/>
        <v>389</v>
      </c>
      <c r="Z36" s="46">
        <f t="shared" si="43"/>
        <v>9164.41</v>
      </c>
      <c r="AA36" s="46">
        <f t="shared" si="43"/>
        <v>998</v>
      </c>
      <c r="AB36" s="46">
        <f t="shared" si="43"/>
        <v>21097.09000000001</v>
      </c>
      <c r="AC36" s="46">
        <f t="shared" si="43"/>
        <v>111</v>
      </c>
      <c r="AD36" s="46">
        <f t="shared" si="43"/>
        <v>1986.4400000000007</v>
      </c>
      <c r="AE36" s="46">
        <f t="shared" si="43"/>
        <v>69</v>
      </c>
      <c r="AF36" s="46">
        <f t="shared" si="43"/>
        <v>656.7900000000006</v>
      </c>
      <c r="AG36" s="46">
        <f t="shared" si="43"/>
        <v>8</v>
      </c>
      <c r="AH36" s="46">
        <f t="shared" si="43"/>
        <v>54.38000000000001</v>
      </c>
      <c r="AI36" s="46">
        <f t="shared" si="43"/>
        <v>1297</v>
      </c>
      <c r="AJ36" s="46">
        <f t="shared" si="43"/>
        <v>18974.82999999999</v>
      </c>
      <c r="AK36" s="46">
        <f t="shared" si="43"/>
        <v>1756</v>
      </c>
      <c r="AL36" s="46">
        <f t="shared" si="43"/>
        <v>14972.730000000005</v>
      </c>
      <c r="AM36" s="46">
        <f t="shared" si="43"/>
        <v>94</v>
      </c>
      <c r="AN36" s="46">
        <f t="shared" si="43"/>
        <v>1124.0000000000002</v>
      </c>
      <c r="AO36" s="46">
        <f t="shared" si="43"/>
        <v>54</v>
      </c>
      <c r="AP36" s="46">
        <f t="shared" si="43"/>
        <v>5964.63</v>
      </c>
      <c r="AQ36" s="46">
        <f t="shared" si="43"/>
        <v>108</v>
      </c>
      <c r="AR36" s="46">
        <f t="shared" si="43"/>
        <v>1662.189999999999</v>
      </c>
      <c r="AT36" s="150" t="s">
        <v>81</v>
      </c>
      <c r="AU36" s="256">
        <v>66408</v>
      </c>
      <c r="AV36" s="257">
        <v>1133537.8</v>
      </c>
      <c r="AW36" s="256">
        <v>6614</v>
      </c>
      <c r="AX36" s="257">
        <v>153076.71</v>
      </c>
      <c r="AY36" s="258">
        <v>52</v>
      </c>
      <c r="AZ36" s="257">
        <v>1427.34</v>
      </c>
      <c r="BA36" s="258">
        <v>23</v>
      </c>
      <c r="BB36" s="257">
        <v>1235</v>
      </c>
      <c r="BC36" s="258">
        <v>684</v>
      </c>
      <c r="BD36" s="257">
        <v>8713.02</v>
      </c>
      <c r="BE36" s="256">
        <v>6030</v>
      </c>
      <c r="BF36" s="257">
        <v>71557.24</v>
      </c>
      <c r="BG36" s="256">
        <v>1079</v>
      </c>
      <c r="BH36" s="257">
        <v>22928.65</v>
      </c>
      <c r="BI36" s="258">
        <v>337</v>
      </c>
      <c r="BJ36" s="257">
        <v>6013.61</v>
      </c>
      <c r="BK36" s="258">
        <v>81</v>
      </c>
      <c r="BL36" s="257">
        <v>1141.94</v>
      </c>
      <c r="BM36" s="258">
        <v>538</v>
      </c>
      <c r="BN36" s="257">
        <v>15312.48</v>
      </c>
      <c r="BO36" s="256">
        <v>7268</v>
      </c>
      <c r="BP36" s="257">
        <v>93415.94</v>
      </c>
      <c r="BQ36" s="256">
        <v>3989</v>
      </c>
      <c r="BR36" s="257">
        <v>98527.37</v>
      </c>
      <c r="BS36" s="256">
        <v>10948</v>
      </c>
      <c r="BT36" s="257">
        <v>221405.88</v>
      </c>
      <c r="BU36" s="256">
        <v>1370</v>
      </c>
      <c r="BV36" s="257">
        <v>29194.59</v>
      </c>
      <c r="BW36" s="258">
        <v>992</v>
      </c>
      <c r="BX36" s="257">
        <v>13237.06</v>
      </c>
      <c r="BY36" s="258">
        <v>77</v>
      </c>
      <c r="BZ36" s="257">
        <v>1148.88</v>
      </c>
      <c r="CA36" s="256">
        <v>7719</v>
      </c>
      <c r="CB36" s="257">
        <v>141108.9</v>
      </c>
      <c r="CC36" s="256">
        <v>16014</v>
      </c>
      <c r="CD36" s="257">
        <v>150451.74</v>
      </c>
      <c r="CE36" s="258">
        <v>735</v>
      </c>
      <c r="CF36" s="257">
        <v>11121.38</v>
      </c>
      <c r="CG36" s="258">
        <v>705</v>
      </c>
      <c r="CH36" s="257">
        <v>70229.16</v>
      </c>
      <c r="CI36" s="256">
        <v>1153</v>
      </c>
      <c r="CJ36" s="257">
        <v>22290.98</v>
      </c>
      <c r="CL36" s="145" t="s">
        <v>81</v>
      </c>
      <c r="CM36" s="146">
        <v>58557</v>
      </c>
      <c r="CN36" s="147">
        <v>1012606.22</v>
      </c>
      <c r="CO36" s="146">
        <v>5685</v>
      </c>
      <c r="CP36" s="147">
        <v>132868.38</v>
      </c>
      <c r="CQ36" s="148">
        <v>51</v>
      </c>
      <c r="CR36" s="148">
        <v>1397.34</v>
      </c>
      <c r="CS36" s="148">
        <v>20</v>
      </c>
      <c r="CT36" s="147">
        <v>1145</v>
      </c>
      <c r="CU36" s="148">
        <v>577</v>
      </c>
      <c r="CV36" s="147">
        <v>7654.1</v>
      </c>
      <c r="CW36" s="146">
        <v>5191</v>
      </c>
      <c r="CX36" s="147">
        <v>61676.97</v>
      </c>
      <c r="CY36" s="148">
        <v>951</v>
      </c>
      <c r="CZ36" s="147">
        <v>20479.73</v>
      </c>
      <c r="DA36" s="148">
        <v>290</v>
      </c>
      <c r="DB36" s="147">
        <v>5492.44</v>
      </c>
      <c r="DC36" s="148">
        <v>77</v>
      </c>
      <c r="DD36" s="147">
        <v>1062.84</v>
      </c>
      <c r="DE36" s="148">
        <v>467</v>
      </c>
      <c r="DF36" s="147">
        <v>13691.52</v>
      </c>
      <c r="DG36" s="146">
        <v>6430</v>
      </c>
      <c r="DH36" s="147">
        <v>84079.51</v>
      </c>
      <c r="DI36" s="148">
        <v>3600</v>
      </c>
      <c r="DJ36" s="147">
        <v>89362.96</v>
      </c>
      <c r="DK36" s="146">
        <v>9950</v>
      </c>
      <c r="DL36" s="147">
        <v>200308.79</v>
      </c>
      <c r="DM36" s="146">
        <v>1259</v>
      </c>
      <c r="DN36" s="147">
        <v>27208.15</v>
      </c>
      <c r="DO36" s="148">
        <v>923</v>
      </c>
      <c r="DP36" s="147">
        <v>12580.27</v>
      </c>
      <c r="DQ36" s="148">
        <v>69</v>
      </c>
      <c r="DR36" s="147">
        <v>1094.5</v>
      </c>
      <c r="DS36" s="146">
        <v>6422</v>
      </c>
      <c r="DT36" s="147">
        <v>122134.07</v>
      </c>
      <c r="DU36" s="146">
        <v>14258</v>
      </c>
      <c r="DV36" s="147">
        <v>135479.01</v>
      </c>
      <c r="DW36" s="146">
        <v>641</v>
      </c>
      <c r="DX36" s="147">
        <v>9997.38</v>
      </c>
      <c r="DY36" s="146">
        <v>651</v>
      </c>
      <c r="DZ36" s="147">
        <v>64264.53</v>
      </c>
      <c r="EA36" s="146">
        <v>1045</v>
      </c>
      <c r="EB36" s="147">
        <v>20628.79</v>
      </c>
    </row>
  </sheetData>
  <sheetProtection/>
  <mergeCells count="74">
    <mergeCell ref="O5:P5"/>
    <mergeCell ref="Q5:R5"/>
    <mergeCell ref="S5:T5"/>
    <mergeCell ref="AG5:AH5"/>
    <mergeCell ref="U5:V5"/>
    <mergeCell ref="W5:X5"/>
    <mergeCell ref="Y5:Z5"/>
    <mergeCell ref="AA5:AB5"/>
    <mergeCell ref="AC5:AD5"/>
    <mergeCell ref="AE5:AF5"/>
    <mergeCell ref="AI4:AJ5"/>
    <mergeCell ref="AK4:AL5"/>
    <mergeCell ref="AM4:AN5"/>
    <mergeCell ref="AO4:AP5"/>
    <mergeCell ref="AQ4:AR5"/>
    <mergeCell ref="E5:F5"/>
    <mergeCell ref="G5:H5"/>
    <mergeCell ref="I5:J5"/>
    <mergeCell ref="K5:L5"/>
    <mergeCell ref="M5:N5"/>
    <mergeCell ref="BU5:BV5"/>
    <mergeCell ref="BW5:BX5"/>
    <mergeCell ref="AT3:AT6"/>
    <mergeCell ref="AU3:AV5"/>
    <mergeCell ref="AW3:CJ3"/>
    <mergeCell ref="A3:A6"/>
    <mergeCell ref="B3:B6"/>
    <mergeCell ref="C3:D5"/>
    <mergeCell ref="E3:AR3"/>
    <mergeCell ref="E4:AH4"/>
    <mergeCell ref="AW4:BZ4"/>
    <mergeCell ref="CA4:CB5"/>
    <mergeCell ref="CC4:CD5"/>
    <mergeCell ref="CE4:CF5"/>
    <mergeCell ref="A1:AR1"/>
    <mergeCell ref="BY5:BZ5"/>
    <mergeCell ref="BM5:BN5"/>
    <mergeCell ref="BO5:BP5"/>
    <mergeCell ref="BQ5:BR5"/>
    <mergeCell ref="BS5:BT5"/>
    <mergeCell ref="CG4:CH5"/>
    <mergeCell ref="CI4:CJ5"/>
    <mergeCell ref="AW5:AX5"/>
    <mergeCell ref="AY5:AZ5"/>
    <mergeCell ref="BA5:BB5"/>
    <mergeCell ref="BC5:BD5"/>
    <mergeCell ref="BE5:BF5"/>
    <mergeCell ref="BG5:BH5"/>
    <mergeCell ref="BI5:BJ5"/>
    <mergeCell ref="BK5:BL5"/>
    <mergeCell ref="CQ5:CR5"/>
    <mergeCell ref="CS5:CT5"/>
    <mergeCell ref="CU5:CV5"/>
    <mergeCell ref="CW5:CX5"/>
    <mergeCell ref="CY5:CZ5"/>
    <mergeCell ref="DA5:DB5"/>
    <mergeCell ref="CL3:CL6"/>
    <mergeCell ref="CM3:CN5"/>
    <mergeCell ref="CO3:EB3"/>
    <mergeCell ref="CO4:DR4"/>
    <mergeCell ref="DS4:DT5"/>
    <mergeCell ref="DU4:DV5"/>
    <mergeCell ref="DW4:DX5"/>
    <mergeCell ref="DY4:DZ5"/>
    <mergeCell ref="EA4:EB5"/>
    <mergeCell ref="CO5:CP5"/>
    <mergeCell ref="DM5:DN5"/>
    <mergeCell ref="DO5:DP5"/>
    <mergeCell ref="DQ5:DR5"/>
    <mergeCell ref="DC5:DD5"/>
    <mergeCell ref="DE5:DF5"/>
    <mergeCell ref="DG5:DH5"/>
    <mergeCell ref="DI5:DJ5"/>
    <mergeCell ref="DK5:D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Ikromov_B</dc:creator>
  <cp:keywords/>
  <dc:description/>
  <cp:lastModifiedBy>kadr15</cp:lastModifiedBy>
  <cp:lastPrinted>2020-01-24T14:11:47Z</cp:lastPrinted>
  <dcterms:created xsi:type="dcterms:W3CDTF">2019-03-25T16:16:36Z</dcterms:created>
  <dcterms:modified xsi:type="dcterms:W3CDTF">2020-01-25T07:50:37Z</dcterms:modified>
  <cp:category/>
  <cp:version/>
  <cp:contentType/>
  <cp:contentStatus/>
</cp:coreProperties>
</file>