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2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3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4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19.20\5555\1. Anticor.uz\1. ПК 81 хисобот\2025 йил\6. ПФ-154 сайтга маълумотлар 7-банд\3-band\"/>
    </mc:Choice>
  </mc:AlternateContent>
  <bookViews>
    <workbookView xWindow="0" yWindow="0" windowWidth="30720" windowHeight="13104"/>
  </bookViews>
  <sheets>
    <sheet name="01-04-2024" sheetId="3" r:id="rId1"/>
    <sheet name="01-07-2024" sheetId="7" r:id="rId2"/>
    <sheet name="01-10-2024" sheetId="8" r:id="rId3"/>
    <sheet name="31-12-2024" sheetId="9" r:id="rId4"/>
    <sheet name="9 oylik" sheetId="6" state="hidden" r:id="rId5"/>
  </sheets>
  <definedNames>
    <definedName name="_xlnm.Print_Titles" localSheetId="0">'01-04-2024'!#REF!</definedName>
    <definedName name="_xlnm.Print_Titles" localSheetId="1">'01-07-2024'!#REF!</definedName>
    <definedName name="_xlnm.Print_Titles" localSheetId="2">'01-10-2024'!#REF!</definedName>
    <definedName name="_xlnm.Print_Titles" localSheetId="3">'31-12-2024'!#REF!</definedName>
    <definedName name="_xlnm.Print_Area" localSheetId="0">'01-04-2024'!#REF!</definedName>
    <definedName name="_xlnm.Print_Area" localSheetId="1">'01-07-2024'!$B$1:$G$1</definedName>
    <definedName name="_xlnm.Print_Area" localSheetId="2">'01-10-2024'!#REF!</definedName>
    <definedName name="_xlnm.Print_Area" localSheetId="3">'31-12-2024'!#REF!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8" l="1"/>
  <c r="B7" i="8"/>
  <c r="G7" i="8"/>
  <c r="G8" i="8"/>
  <c r="B9" i="8"/>
  <c r="G9" i="8"/>
  <c r="B10" i="8"/>
  <c r="G10" i="8"/>
  <c r="B11" i="8"/>
  <c r="G11" i="8"/>
  <c r="B12" i="8"/>
  <c r="G12" i="8"/>
  <c r="E13" i="8"/>
  <c r="F13" i="8"/>
  <c r="G13" i="8"/>
  <c r="F13" i="9" l="1"/>
  <c r="E13" i="9"/>
  <c r="G13" i="9" s="1"/>
  <c r="G12" i="9"/>
  <c r="G11" i="9"/>
  <c r="G10" i="9"/>
  <c r="G9" i="9"/>
  <c r="G8" i="9"/>
  <c r="G7" i="9"/>
  <c r="B7" i="9"/>
  <c r="B9" i="9" s="1"/>
  <c r="B10" i="9" s="1"/>
  <c r="B11" i="9" s="1"/>
  <c r="B12" i="9" s="1"/>
  <c r="G6" i="9"/>
  <c r="F13" i="7" l="1"/>
  <c r="E13" i="7"/>
  <c r="G13" i="7" s="1"/>
  <c r="G12" i="7"/>
  <c r="G11" i="7"/>
  <c r="G10" i="7"/>
  <c r="G9" i="7"/>
  <c r="G8" i="7"/>
  <c r="B8" i="7"/>
  <c r="B9" i="7" s="1"/>
  <c r="B10" i="7" s="1"/>
  <c r="B11" i="7" s="1"/>
  <c r="B12" i="7" s="1"/>
  <c r="G7" i="7"/>
  <c r="F11" i="3" l="1"/>
  <c r="E11" i="3"/>
  <c r="G11" i="3" s="1"/>
  <c r="G10" i="3"/>
  <c r="G9" i="3"/>
  <c r="G8" i="3"/>
  <c r="G7" i="3"/>
  <c r="G6" i="3"/>
  <c r="B6" i="3"/>
  <c r="B7" i="3" s="1"/>
  <c r="B8" i="3" s="1"/>
  <c r="B9" i="3" s="1"/>
  <c r="B10" i="3" s="1"/>
  <c r="G5" i="3"/>
  <c r="G14" i="6" l="1"/>
  <c r="F14" i="6"/>
  <c r="E14" i="6"/>
  <c r="F13" i="6"/>
  <c r="E13" i="6"/>
  <c r="G13" i="6" s="1"/>
  <c r="G12" i="6"/>
  <c r="E12" i="6"/>
  <c r="G11" i="6"/>
  <c r="F11" i="6"/>
  <c r="E11" i="6"/>
  <c r="G10" i="6"/>
  <c r="F10" i="6"/>
  <c r="E10" i="6"/>
  <c r="G9" i="6"/>
  <c r="F8" i="6"/>
  <c r="E8" i="6"/>
  <c r="G8" i="6" s="1"/>
  <c r="F7" i="6"/>
  <c r="E7" i="6"/>
  <c r="G7" i="6" s="1"/>
  <c r="F6" i="6"/>
  <c r="F16" i="6" s="1"/>
  <c r="E6" i="6"/>
  <c r="G6" i="6" s="1"/>
  <c r="E16" i="6" l="1"/>
  <c r="G16" i="6" s="1"/>
</calcChain>
</file>

<file path=xl/sharedStrings.xml><?xml version="1.0" encoding="utf-8"?>
<sst xmlns="http://schemas.openxmlformats.org/spreadsheetml/2006/main" count="120" uniqueCount="34">
  <si>
    <t xml:space="preserve">MA'LUMOT </t>
  </si>
  <si>
    <t>ming so'mda</t>
  </si>
  <si>
    <t>№</t>
  </si>
  <si>
    <t>Hududiy bosh boshqarma nomi</t>
  </si>
  <si>
    <t xml:space="preserve"> Amalga oshirilgan kapital qurilish, rekonstruktsiya, kapital ta'mirlash ishlari</t>
  </si>
  <si>
    <t>Smeta bo'yicha ajratilgan</t>
  </si>
  <si>
    <t xml:space="preserve">Haqiqatda amalga oshirilgan xarajat </t>
  </si>
  <si>
    <t xml:space="preserve">Qoldiq </t>
  </si>
  <si>
    <t xml:space="preserve">Andijon viloyati </t>
  </si>
  <si>
    <t xml:space="preserve">Bosh boshqarma bino va inshootlarini mukammal ta'mirlash (3-bosqich) ishlarini amalga oshirish </t>
  </si>
  <si>
    <t>Buxoro viloyati</t>
  </si>
  <si>
    <t xml:space="preserve">Bosh boshqarma ma'muriy binosi hududida qo’shimcha yordamchi bino qurish uchun loyiha-smeta hujjatlarini tayyorlash xarajatlari </t>
  </si>
  <si>
    <t>Jizzax viloyati</t>
  </si>
  <si>
    <t xml:space="preserve">Bosh boshqarma ma’muriy binosida amalga oshirilishi lozim boʻlgan kapital ta'mirlash va rekonstruksiya ishlarining loyiha-smeta hujjatlarini tayyorlash, Bosh boshqarma ma’muriy binosining elektr ta’minoti tizimini 1-toifali elektr energiya iste’molchi toifasiga o’tkazish, mamuriy binoga yaqin bo’lgan “Nurafshon” podstansiyasidan PS 110/10 kV li to’g’ridan-to’g’ri elektr tarmog’i tortib kelish bo’yicha loyiha-smeta hujjatlarini tayyorlash </t>
  </si>
  <si>
    <t>Navoiy viloyati</t>
  </si>
  <si>
    <t xml:space="preserve">Bosh boshqarma ma'muriy va yordamchi binolarini rekonstruktsiya va kapital ta'mirlash   </t>
  </si>
  <si>
    <t xml:space="preserve">Namangan viloyati </t>
  </si>
  <si>
    <t xml:space="preserve">Bosh boshqarma binosining ichki xonalari va ichki fasad qismini to’liq kapital ta'mirlash maqsadida loyiha-smeta hujjatlarini ishlab chiqish </t>
  </si>
  <si>
    <t xml:space="preserve">Samarqand viloyati </t>
  </si>
  <si>
    <t>Sirdaryo viloyati</t>
  </si>
  <si>
    <t xml:space="preserve">Bosh boshqarma binosini kapital ta'mirlash va rekonstruktsiya qilish </t>
  </si>
  <si>
    <t xml:space="preserve">Toshkent viloyati </t>
  </si>
  <si>
    <t xml:space="preserve">Bosh boshqarma ma'muriy binosini fasad qismini rekonstruktsiya qilish va kapital ta'mirlash, Bosh boshqarmaning Nurafshon shahrida qurilishi rejalashtirilgan yangi ma'muriy binosining loyiha-smeta hujjatlarini ishlab chiqish </t>
  </si>
  <si>
    <t>Jami</t>
  </si>
  <si>
    <t>Fargona viloyati</t>
  </si>
  <si>
    <t>Bosh boshqarma ma'muriy binosiga kirish qismidagi xonalar (KPP)ni kapital ta'mirlash</t>
  </si>
  <si>
    <t>Bosh boshqarma ma’muriy binosini kapital ta'mirlash va hududini obodonlashtirish (3-bosqich) ishlari va tom qismini kapital ta'mirlash, binoni ajratib turuvchi devor qurish, oshxona va xonalarni kapital ta'mirlash</t>
  </si>
  <si>
    <t xml:space="preserve">Markaziy bank bosh boshqarmalarida 2023 yil 9 oy davomida amalga oshirilgan kapital qurilish, rekonstruktsiya, kapital ta'mirlash                                                   ishlari uchun smeta bo'yicha ajratilgan va amalga oshirilgan xarajatlar to'g'risida </t>
  </si>
  <si>
    <t>Qashqadaryo viloyati</t>
  </si>
  <si>
    <t xml:space="preserve">Markaziy bank bosh boshqarmalarida 2024 yil 1-aprel holatiga amalga oshirilgan kapital qurilish, rekonstruktsiya, kapital ta'mirlash                                                   ishlari uchun smeta bo'yicha ajratilgan va amalga oshirilgan xarajatlar to'g'risida </t>
  </si>
  <si>
    <t xml:space="preserve">Markaziy bank bosh boshqarmalarida 2024 yil 1-iyul holatiga amalga oshirilgan kapital qurilish, rekonstruktsiya, kapital ta'mirlash                                                   ishlari uchun smeta bo'yicha ajratilgan va amalga oshirilgan xarajatlar to'g'risida </t>
  </si>
  <si>
    <t xml:space="preserve">Bosh boshqarma binosining ichki xonalari va ichki fasad qismini to’liq kapital ta'mirlash va loyiha-smeta hujjatlarini ishlab chiqish </t>
  </si>
  <si>
    <t xml:space="preserve">Markaziy bank bosh boshqarmalarida 2024 yil 1-oktabr holatiga amalga oshirilgan kapital qurilish, rekonstruktsiya, kapital ta'mirlash                                                   ishlari uchun smeta bo'yicha ajratilgan va amalga oshirilgan xarajatlar to'g'risida </t>
  </si>
  <si>
    <t xml:space="preserve">Markaziy bank bosh boshqarmalarida 2025-yil 1-yanvar holatiga amalga oshirilgan kapital qurilish, rekonstruktsiya, kapital ta'mirlash                                                   ishlari uchun smeta bo'yicha ajratilgan va amalga oshirilgan xarajatlar to'g'risida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</si>
</sst>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_(* #,##0.0_);_(* \(#,##0.0\);_(* &quot;-&quot;_);_(@_)"/>
    <numFmt numFmtId="166" formatCode="_-* #,##0_р_._-;\-* #,##0_р_._-;_-* &quot;-&quot;_р_._-;_-@_-"/>
    <numFmt numFmtId="167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164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165" fontId="9" fillId="0" borderId="1" xfId="1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65" fontId="13" fillId="0" borderId="1" xfId="1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164" fontId="12" fillId="0" borderId="0" xfId="2" applyFont="1" applyAlignment="1">
      <alignment vertical="center"/>
    </xf>
    <xf numFmtId="164" fontId="1" fillId="0" borderId="0" xfId="2" applyFont="1"/>
    <xf numFmtId="43" fontId="11" fillId="0" borderId="0" xfId="0" applyNumberFormat="1" applyFont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</cellXfs>
  <cellStyles count="5">
    <cellStyle name="Обычный" xfId="0" builtinId="0"/>
    <cellStyle name="Обычный_Капитал13" xfId="1"/>
    <cellStyle name="Финансовый" xfId="2" builtinId="3"/>
    <cellStyle name="Финансовый [0] 4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11.emf"/><Relationship Id="rId1" Type="http://schemas.openxmlformats.org/officeDocument/2006/relationships/image" Target="../media/image12.emf"/><Relationship Id="rId6" Type="http://schemas.openxmlformats.org/officeDocument/2006/relationships/image" Target="../media/image7.emf"/><Relationship Id="rId5" Type="http://schemas.openxmlformats.org/officeDocument/2006/relationships/image" Target="../media/image8.emf"/><Relationship Id="rId4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11.emf"/><Relationship Id="rId1" Type="http://schemas.openxmlformats.org/officeDocument/2006/relationships/image" Target="../media/image12.emf"/><Relationship Id="rId6" Type="http://schemas.openxmlformats.org/officeDocument/2006/relationships/image" Target="../media/image13.emf"/><Relationship Id="rId5" Type="http://schemas.openxmlformats.org/officeDocument/2006/relationships/image" Target="../media/image8.emf"/><Relationship Id="rId4" Type="http://schemas.openxmlformats.org/officeDocument/2006/relationships/image" Target="../media/image9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7.emf"/><Relationship Id="rId1" Type="http://schemas.openxmlformats.org/officeDocument/2006/relationships/image" Target="../media/image18.emf"/><Relationship Id="rId6" Type="http://schemas.openxmlformats.org/officeDocument/2006/relationships/image" Target="../media/image14.emf"/><Relationship Id="rId5" Type="http://schemas.openxmlformats.org/officeDocument/2006/relationships/image" Target="../media/image8.emf"/><Relationship Id="rId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214705</xdr:colOff>
          <xdr:row>0</xdr:row>
          <xdr:rowOff>0</xdr:rowOff>
        </xdr:from>
        <xdr:to>
          <xdr:col>2</xdr:col>
          <xdr:colOff>776792</xdr:colOff>
          <xdr:row>0</xdr:row>
          <xdr:rowOff>198120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0</xdr:row>
          <xdr:rowOff>0</xdr:rowOff>
        </xdr:from>
        <xdr:to>
          <xdr:col>4</xdr:col>
          <xdr:colOff>753932</xdr:colOff>
          <xdr:row>0</xdr:row>
          <xdr:rowOff>198120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0</xdr:row>
          <xdr:rowOff>0</xdr:rowOff>
        </xdr:from>
        <xdr:to>
          <xdr:col>4</xdr:col>
          <xdr:colOff>753932</xdr:colOff>
          <xdr:row>0</xdr:row>
          <xdr:rowOff>198120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0</xdr:row>
          <xdr:rowOff>0</xdr:rowOff>
        </xdr:from>
        <xdr:to>
          <xdr:col>4</xdr:col>
          <xdr:colOff>753932</xdr:colOff>
          <xdr:row>0</xdr:row>
          <xdr:rowOff>198120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0</xdr:row>
          <xdr:rowOff>0</xdr:rowOff>
        </xdr:from>
        <xdr:to>
          <xdr:col>4</xdr:col>
          <xdr:colOff>753932</xdr:colOff>
          <xdr:row>0</xdr:row>
          <xdr:rowOff>198120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0</xdr:row>
          <xdr:rowOff>0</xdr:rowOff>
        </xdr:from>
        <xdr:to>
          <xdr:col>4</xdr:col>
          <xdr:colOff>753932</xdr:colOff>
          <xdr:row>0</xdr:row>
          <xdr:rowOff>198120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214705</xdr:colOff>
          <xdr:row>0</xdr:row>
          <xdr:rowOff>22860</xdr:rowOff>
        </xdr:from>
        <xdr:to>
          <xdr:col>2</xdr:col>
          <xdr:colOff>776792</xdr:colOff>
          <xdr:row>2</xdr:row>
          <xdr:rowOff>14792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0</xdr:row>
          <xdr:rowOff>22860</xdr:rowOff>
        </xdr:from>
        <xdr:to>
          <xdr:col>4</xdr:col>
          <xdr:colOff>753932</xdr:colOff>
          <xdr:row>2</xdr:row>
          <xdr:rowOff>14792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0</xdr:row>
          <xdr:rowOff>22860</xdr:rowOff>
        </xdr:from>
        <xdr:to>
          <xdr:col>4</xdr:col>
          <xdr:colOff>753932</xdr:colOff>
          <xdr:row>2</xdr:row>
          <xdr:rowOff>14792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0</xdr:row>
          <xdr:rowOff>22860</xdr:rowOff>
        </xdr:from>
        <xdr:to>
          <xdr:col>4</xdr:col>
          <xdr:colOff>753932</xdr:colOff>
          <xdr:row>2</xdr:row>
          <xdr:rowOff>14792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0</xdr:row>
          <xdr:rowOff>22860</xdr:rowOff>
        </xdr:from>
        <xdr:to>
          <xdr:col>4</xdr:col>
          <xdr:colOff>753932</xdr:colOff>
          <xdr:row>2</xdr:row>
          <xdr:rowOff>14792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0</xdr:row>
          <xdr:rowOff>22860</xdr:rowOff>
        </xdr:from>
        <xdr:to>
          <xdr:col>4</xdr:col>
          <xdr:colOff>753932</xdr:colOff>
          <xdr:row>2</xdr:row>
          <xdr:rowOff>14792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214705</xdr:colOff>
          <xdr:row>0</xdr:row>
          <xdr:rowOff>0</xdr:rowOff>
        </xdr:from>
        <xdr:to>
          <xdr:col>2</xdr:col>
          <xdr:colOff>776792</xdr:colOff>
          <xdr:row>1</xdr:row>
          <xdr:rowOff>18826</xdr:rowOff>
        </xdr:to>
        <xdr:sp macro="" textlink="">
          <xdr:nvSpPr>
            <xdr:cNvPr id="5121" name="Control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5177566</xdr:colOff>
          <xdr:row>0</xdr:row>
          <xdr:rowOff>0</xdr:rowOff>
        </xdr:from>
        <xdr:to>
          <xdr:col>4</xdr:col>
          <xdr:colOff>746312</xdr:colOff>
          <xdr:row>1</xdr:row>
          <xdr:rowOff>18826</xdr:rowOff>
        </xdr:to>
        <xdr:sp macro="" textlink="">
          <xdr:nvSpPr>
            <xdr:cNvPr id="5122" name="Control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5177566</xdr:colOff>
          <xdr:row>0</xdr:row>
          <xdr:rowOff>0</xdr:rowOff>
        </xdr:from>
        <xdr:to>
          <xdr:col>4</xdr:col>
          <xdr:colOff>746312</xdr:colOff>
          <xdr:row>1</xdr:row>
          <xdr:rowOff>18826</xdr:rowOff>
        </xdr:to>
        <xdr:sp macro="" textlink="">
          <xdr:nvSpPr>
            <xdr:cNvPr id="5123" name="Control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5177566</xdr:colOff>
          <xdr:row>0</xdr:row>
          <xdr:rowOff>0</xdr:rowOff>
        </xdr:from>
        <xdr:to>
          <xdr:col>4</xdr:col>
          <xdr:colOff>746312</xdr:colOff>
          <xdr:row>1</xdr:row>
          <xdr:rowOff>18826</xdr:rowOff>
        </xdr:to>
        <xdr:sp macro="" textlink="">
          <xdr:nvSpPr>
            <xdr:cNvPr id="5124" name="Control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5177566</xdr:colOff>
          <xdr:row>0</xdr:row>
          <xdr:rowOff>0</xdr:rowOff>
        </xdr:from>
        <xdr:to>
          <xdr:col>4</xdr:col>
          <xdr:colOff>746312</xdr:colOff>
          <xdr:row>1</xdr:row>
          <xdr:rowOff>18826</xdr:rowOff>
        </xdr:to>
        <xdr:sp macro="" textlink="">
          <xdr:nvSpPr>
            <xdr:cNvPr id="5125" name="Control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5177566</xdr:colOff>
          <xdr:row>0</xdr:row>
          <xdr:rowOff>0</xdr:rowOff>
        </xdr:from>
        <xdr:to>
          <xdr:col>4</xdr:col>
          <xdr:colOff>746312</xdr:colOff>
          <xdr:row>1</xdr:row>
          <xdr:rowOff>18826</xdr:rowOff>
        </xdr:to>
        <xdr:sp macro="" textlink="">
          <xdr:nvSpPr>
            <xdr:cNvPr id="5126" name="Control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214705</xdr:colOff>
          <xdr:row>0</xdr:row>
          <xdr:rowOff>0</xdr:rowOff>
        </xdr:from>
        <xdr:to>
          <xdr:col>2</xdr:col>
          <xdr:colOff>776792</xdr:colOff>
          <xdr:row>1</xdr:row>
          <xdr:rowOff>18826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0</xdr:row>
          <xdr:rowOff>0</xdr:rowOff>
        </xdr:from>
        <xdr:to>
          <xdr:col>4</xdr:col>
          <xdr:colOff>753932</xdr:colOff>
          <xdr:row>1</xdr:row>
          <xdr:rowOff>18826</xdr:rowOff>
        </xdr:to>
        <xdr:sp macro="" textlink="">
          <xdr:nvSpPr>
            <xdr:cNvPr id="6146" name="Control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0</xdr:row>
          <xdr:rowOff>0</xdr:rowOff>
        </xdr:from>
        <xdr:to>
          <xdr:col>4</xdr:col>
          <xdr:colOff>753932</xdr:colOff>
          <xdr:row>1</xdr:row>
          <xdr:rowOff>18826</xdr:rowOff>
        </xdr:to>
        <xdr:sp macro="" textlink="">
          <xdr:nvSpPr>
            <xdr:cNvPr id="6147" name="Control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0</xdr:row>
          <xdr:rowOff>0</xdr:rowOff>
        </xdr:from>
        <xdr:to>
          <xdr:col>4</xdr:col>
          <xdr:colOff>753932</xdr:colOff>
          <xdr:row>1</xdr:row>
          <xdr:rowOff>18826</xdr:rowOff>
        </xdr:to>
        <xdr:sp macro="" textlink="">
          <xdr:nvSpPr>
            <xdr:cNvPr id="6148" name="Control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0</xdr:row>
          <xdr:rowOff>0</xdr:rowOff>
        </xdr:from>
        <xdr:to>
          <xdr:col>4</xdr:col>
          <xdr:colOff>753932</xdr:colOff>
          <xdr:row>1</xdr:row>
          <xdr:rowOff>18826</xdr:rowOff>
        </xdr:to>
        <xdr:sp macro="" textlink="">
          <xdr:nvSpPr>
            <xdr:cNvPr id="6149" name="Control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5185186</xdr:colOff>
          <xdr:row>0</xdr:row>
          <xdr:rowOff>0</xdr:rowOff>
        </xdr:from>
        <xdr:to>
          <xdr:col>4</xdr:col>
          <xdr:colOff>753932</xdr:colOff>
          <xdr:row>1</xdr:row>
          <xdr:rowOff>18826</xdr:rowOff>
        </xdr:to>
        <xdr:sp macro="" textlink="">
          <xdr:nvSpPr>
            <xdr:cNvPr id="6150" name="Control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13" Type="http://schemas.openxmlformats.org/officeDocument/2006/relationships/image" Target="../media/image11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8.emf"/><Relationship Id="rId12" Type="http://schemas.openxmlformats.org/officeDocument/2006/relationships/control" Target="../activeX/activeX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8.xml"/><Relationship Id="rId11" Type="http://schemas.openxmlformats.org/officeDocument/2006/relationships/image" Target="../media/image10.emf"/><Relationship Id="rId5" Type="http://schemas.openxmlformats.org/officeDocument/2006/relationships/image" Target="../media/image7.emf"/><Relationship Id="rId15" Type="http://schemas.openxmlformats.org/officeDocument/2006/relationships/image" Target="../media/image12.emf"/><Relationship Id="rId10" Type="http://schemas.openxmlformats.org/officeDocument/2006/relationships/control" Target="../activeX/activeX10.xml"/><Relationship Id="rId4" Type="http://schemas.openxmlformats.org/officeDocument/2006/relationships/control" Target="../activeX/activeX7.xml"/><Relationship Id="rId9" Type="http://schemas.openxmlformats.org/officeDocument/2006/relationships/image" Target="../media/image9.emf"/><Relationship Id="rId14" Type="http://schemas.openxmlformats.org/officeDocument/2006/relationships/control" Target="../activeX/activeX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5.xml"/><Relationship Id="rId13" Type="http://schemas.openxmlformats.org/officeDocument/2006/relationships/image" Target="../media/image11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8.emf"/><Relationship Id="rId12" Type="http://schemas.openxmlformats.org/officeDocument/2006/relationships/control" Target="../activeX/activeX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4.xml"/><Relationship Id="rId11" Type="http://schemas.openxmlformats.org/officeDocument/2006/relationships/image" Target="../media/image10.emf"/><Relationship Id="rId5" Type="http://schemas.openxmlformats.org/officeDocument/2006/relationships/image" Target="../media/image13.emf"/><Relationship Id="rId15" Type="http://schemas.openxmlformats.org/officeDocument/2006/relationships/image" Target="../media/image12.emf"/><Relationship Id="rId10" Type="http://schemas.openxmlformats.org/officeDocument/2006/relationships/control" Target="../activeX/activeX16.xml"/><Relationship Id="rId4" Type="http://schemas.openxmlformats.org/officeDocument/2006/relationships/control" Target="../activeX/activeX13.xml"/><Relationship Id="rId9" Type="http://schemas.openxmlformats.org/officeDocument/2006/relationships/image" Target="../media/image9.emf"/><Relationship Id="rId14" Type="http://schemas.openxmlformats.org/officeDocument/2006/relationships/control" Target="../activeX/activeX1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1.xml"/><Relationship Id="rId13" Type="http://schemas.openxmlformats.org/officeDocument/2006/relationships/image" Target="../media/image17.emf"/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12" Type="http://schemas.openxmlformats.org/officeDocument/2006/relationships/control" Target="../activeX/activeX2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0.xml"/><Relationship Id="rId11" Type="http://schemas.openxmlformats.org/officeDocument/2006/relationships/image" Target="../media/image16.emf"/><Relationship Id="rId5" Type="http://schemas.openxmlformats.org/officeDocument/2006/relationships/image" Target="../media/image14.emf"/><Relationship Id="rId15" Type="http://schemas.openxmlformats.org/officeDocument/2006/relationships/image" Target="../media/image18.emf"/><Relationship Id="rId10" Type="http://schemas.openxmlformats.org/officeDocument/2006/relationships/control" Target="../activeX/activeX22.xml"/><Relationship Id="rId4" Type="http://schemas.openxmlformats.org/officeDocument/2006/relationships/control" Target="../activeX/activeX19.xml"/><Relationship Id="rId9" Type="http://schemas.openxmlformats.org/officeDocument/2006/relationships/image" Target="../media/image15.emf"/><Relationship Id="rId14" Type="http://schemas.openxmlformats.org/officeDocument/2006/relationships/control" Target="../activeX/activeX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7"/>
  <dimension ref="A1:G11"/>
  <sheetViews>
    <sheetView tabSelected="1" zoomScale="85" zoomScaleNormal="85" zoomScaleSheetLayoutView="90" workbookViewId="0">
      <selection activeCell="E13" sqref="E13"/>
    </sheetView>
  </sheetViews>
  <sheetFormatPr defaultColWidth="9.109375" defaultRowHeight="13.8" x14ac:dyDescent="0.3"/>
  <cols>
    <col min="1" max="1" width="2.109375" style="2" customWidth="1"/>
    <col min="2" max="2" width="3.109375" style="1" customWidth="1"/>
    <col min="3" max="3" width="28.44140625" style="2" bestFit="1" customWidth="1"/>
    <col min="4" max="4" width="75.88671875" style="2" customWidth="1"/>
    <col min="5" max="5" width="18.6640625" style="3" customWidth="1"/>
    <col min="6" max="6" width="19.6640625" style="4" customWidth="1"/>
    <col min="7" max="7" width="18.6640625" style="5" customWidth="1"/>
    <col min="8" max="8" width="16.6640625" style="2" bestFit="1" customWidth="1"/>
    <col min="9" max="9" width="13.109375" style="2" bestFit="1" customWidth="1"/>
    <col min="10" max="10" width="15.6640625" style="2" bestFit="1" customWidth="1"/>
    <col min="11" max="16384" width="9.109375" style="2"/>
  </cols>
  <sheetData>
    <row r="1" spans="1:7" ht="17.399999999999999" x14ac:dyDescent="0.3">
      <c r="C1" s="26" t="s">
        <v>29</v>
      </c>
      <c r="D1" s="26"/>
      <c r="E1" s="26"/>
      <c r="F1" s="26"/>
      <c r="G1" s="26"/>
    </row>
    <row r="2" spans="1:7" ht="17.399999999999999" x14ac:dyDescent="0.3">
      <c r="C2" s="26" t="s">
        <v>0</v>
      </c>
      <c r="D2" s="26"/>
      <c r="E2" s="26"/>
      <c r="F2" s="26"/>
      <c r="G2" s="26"/>
    </row>
    <row r="3" spans="1:7" x14ac:dyDescent="0.25">
      <c r="G3" s="6" t="s">
        <v>1</v>
      </c>
    </row>
    <row r="4" spans="1:7" ht="27.6" x14ac:dyDescent="0.3">
      <c r="A4" s="12"/>
      <c r="B4" s="7" t="s">
        <v>2</v>
      </c>
      <c r="C4" s="7" t="s">
        <v>3</v>
      </c>
      <c r="D4" s="8" t="s">
        <v>4</v>
      </c>
      <c r="E4" s="9" t="s">
        <v>5</v>
      </c>
      <c r="F4" s="10" t="s">
        <v>6</v>
      </c>
      <c r="G4" s="11" t="s">
        <v>7</v>
      </c>
    </row>
    <row r="5" spans="1:7" ht="31.2" x14ac:dyDescent="0.3">
      <c r="A5" s="16"/>
      <c r="B5" s="13">
        <v>1</v>
      </c>
      <c r="C5" s="17" t="s">
        <v>8</v>
      </c>
      <c r="D5" s="14" t="s">
        <v>9</v>
      </c>
      <c r="E5" s="15">
        <v>8002946.5970000001</v>
      </c>
      <c r="F5" s="15">
        <v>7403498.7497199997</v>
      </c>
      <c r="G5" s="15">
        <f t="shared" ref="G5:G11" si="0">E5-F5</f>
        <v>599447.84728000034</v>
      </c>
    </row>
    <row r="6" spans="1:7" ht="93.6" x14ac:dyDescent="0.3">
      <c r="A6" s="16"/>
      <c r="B6" s="13">
        <f>+B5+1</f>
        <v>2</v>
      </c>
      <c r="C6" s="17" t="s">
        <v>12</v>
      </c>
      <c r="D6" s="14" t="s">
        <v>13</v>
      </c>
      <c r="E6" s="15">
        <v>1768445.1329999997</v>
      </c>
      <c r="F6" s="15">
        <v>1351317.8654199999</v>
      </c>
      <c r="G6" s="15">
        <f t="shared" si="0"/>
        <v>417127.26757999975</v>
      </c>
    </row>
    <row r="7" spans="1:7" ht="31.2" x14ac:dyDescent="0.3">
      <c r="A7" s="16"/>
      <c r="B7" s="13">
        <f t="shared" ref="B7:B10" si="1">+B6+1</f>
        <v>3</v>
      </c>
      <c r="C7" s="17" t="s">
        <v>14</v>
      </c>
      <c r="D7" s="14" t="s">
        <v>15</v>
      </c>
      <c r="E7" s="15">
        <v>28165342.421</v>
      </c>
      <c r="F7" s="15">
        <v>27791668.383000001</v>
      </c>
      <c r="G7" s="15">
        <f t="shared" si="0"/>
        <v>373674.03799999878</v>
      </c>
    </row>
    <row r="8" spans="1:7" ht="31.2" x14ac:dyDescent="0.3">
      <c r="A8" s="16"/>
      <c r="B8" s="13">
        <f t="shared" si="1"/>
        <v>4</v>
      </c>
      <c r="C8" s="17" t="s">
        <v>16</v>
      </c>
      <c r="D8" s="14" t="s">
        <v>17</v>
      </c>
      <c r="E8" s="15">
        <v>25750409.402000003</v>
      </c>
      <c r="F8" s="15">
        <v>24010582.340999998</v>
      </c>
      <c r="G8" s="15">
        <f t="shared" si="0"/>
        <v>1739827.0610000044</v>
      </c>
    </row>
    <row r="9" spans="1:7" ht="15.6" x14ac:dyDescent="0.3">
      <c r="A9" s="16"/>
      <c r="B9" s="13">
        <f t="shared" si="1"/>
        <v>5</v>
      </c>
      <c r="C9" s="17" t="s">
        <v>19</v>
      </c>
      <c r="D9" s="14" t="s">
        <v>20</v>
      </c>
      <c r="E9" s="15">
        <v>34803422.298999995</v>
      </c>
      <c r="F9" s="15">
        <v>30902388.629549999</v>
      </c>
      <c r="G9" s="15">
        <f t="shared" si="0"/>
        <v>3901033.6694499962</v>
      </c>
    </row>
    <row r="10" spans="1:7" ht="46.8" x14ac:dyDescent="0.3">
      <c r="A10" s="16"/>
      <c r="B10" s="13">
        <f t="shared" si="1"/>
        <v>6</v>
      </c>
      <c r="C10" s="17" t="s">
        <v>21</v>
      </c>
      <c r="D10" s="14" t="s">
        <v>22</v>
      </c>
      <c r="E10" s="15">
        <v>43216686.719999999</v>
      </c>
      <c r="F10" s="15">
        <v>26228488.984799996</v>
      </c>
      <c r="G10" s="15">
        <f t="shared" si="0"/>
        <v>16988197.735200003</v>
      </c>
    </row>
    <row r="11" spans="1:7" ht="15.6" x14ac:dyDescent="0.3">
      <c r="A11" s="21"/>
      <c r="B11" s="18"/>
      <c r="C11" s="19" t="s">
        <v>23</v>
      </c>
      <c r="D11" s="19"/>
      <c r="E11" s="20">
        <f>SUM(E5:E10)</f>
        <v>141707252.572</v>
      </c>
      <c r="F11" s="20">
        <f>SUM(F5:F10)</f>
        <v>117687944.95348999</v>
      </c>
      <c r="G11" s="20">
        <f t="shared" si="0"/>
        <v>24019307.618510008</v>
      </c>
    </row>
  </sheetData>
  <mergeCells count="2">
    <mergeCell ref="C1:G1"/>
    <mergeCell ref="C2:G2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3078" r:id="rId4" name="Control 6">
          <controlPr defaultSize="0" r:id="rId5">
            <anchor moveWithCells="1">
              <from>
                <xdr:col>3</xdr:col>
                <xdr:colOff>5181600</xdr:colOff>
                <xdr:row>0</xdr:row>
                <xdr:rowOff>0</xdr:rowOff>
              </from>
              <to>
                <xdr:col>4</xdr:col>
                <xdr:colOff>754380</xdr:colOff>
                <xdr:row>0</xdr:row>
                <xdr:rowOff>198120</xdr:rowOff>
              </to>
            </anchor>
          </controlPr>
        </control>
      </mc:Choice>
      <mc:Fallback>
        <control shapeId="3078" r:id="rId4" name="Control 6"/>
      </mc:Fallback>
    </mc:AlternateContent>
    <mc:AlternateContent xmlns:mc="http://schemas.openxmlformats.org/markup-compatibility/2006">
      <mc:Choice Requires="x14">
        <control shapeId="3077" r:id="rId6" name="Control 5">
          <controlPr defaultSize="0" r:id="rId7">
            <anchor moveWithCells="1">
              <from>
                <xdr:col>3</xdr:col>
                <xdr:colOff>5181600</xdr:colOff>
                <xdr:row>0</xdr:row>
                <xdr:rowOff>0</xdr:rowOff>
              </from>
              <to>
                <xdr:col>4</xdr:col>
                <xdr:colOff>754380</xdr:colOff>
                <xdr:row>0</xdr:row>
                <xdr:rowOff>198120</xdr:rowOff>
              </to>
            </anchor>
          </controlPr>
        </control>
      </mc:Choice>
      <mc:Fallback>
        <control shapeId="3077" r:id="rId6" name="Control 5"/>
      </mc:Fallback>
    </mc:AlternateContent>
    <mc:AlternateContent xmlns:mc="http://schemas.openxmlformats.org/markup-compatibility/2006">
      <mc:Choice Requires="x14">
        <control shapeId="3076" r:id="rId8" name="Control 4">
          <controlPr defaultSize="0" r:id="rId9">
            <anchor moveWithCells="1">
              <from>
                <xdr:col>3</xdr:col>
                <xdr:colOff>5181600</xdr:colOff>
                <xdr:row>0</xdr:row>
                <xdr:rowOff>0</xdr:rowOff>
              </from>
              <to>
                <xdr:col>4</xdr:col>
                <xdr:colOff>754380</xdr:colOff>
                <xdr:row>0</xdr:row>
                <xdr:rowOff>198120</xdr:rowOff>
              </to>
            </anchor>
          </controlPr>
        </control>
      </mc:Choice>
      <mc:Fallback>
        <control shapeId="3076" r:id="rId8" name="Control 4"/>
      </mc:Fallback>
    </mc:AlternateContent>
    <mc:AlternateContent xmlns:mc="http://schemas.openxmlformats.org/markup-compatibility/2006">
      <mc:Choice Requires="x14">
        <control shapeId="3075" r:id="rId10" name="Control 3">
          <controlPr defaultSize="0" r:id="rId11">
            <anchor moveWithCells="1">
              <from>
                <xdr:col>3</xdr:col>
                <xdr:colOff>5181600</xdr:colOff>
                <xdr:row>0</xdr:row>
                <xdr:rowOff>0</xdr:rowOff>
              </from>
              <to>
                <xdr:col>4</xdr:col>
                <xdr:colOff>754380</xdr:colOff>
                <xdr:row>0</xdr:row>
                <xdr:rowOff>198120</xdr:rowOff>
              </to>
            </anchor>
          </controlPr>
        </control>
      </mc:Choice>
      <mc:Fallback>
        <control shapeId="3075" r:id="rId10" name="Control 3"/>
      </mc:Fallback>
    </mc:AlternateContent>
    <mc:AlternateContent xmlns:mc="http://schemas.openxmlformats.org/markup-compatibility/2006">
      <mc:Choice Requires="x14">
        <control shapeId="3074" r:id="rId12" name="Control 2">
          <controlPr defaultSize="0" r:id="rId13">
            <anchor moveWithCells="1">
              <from>
                <xdr:col>3</xdr:col>
                <xdr:colOff>5181600</xdr:colOff>
                <xdr:row>0</xdr:row>
                <xdr:rowOff>0</xdr:rowOff>
              </from>
              <to>
                <xdr:col>4</xdr:col>
                <xdr:colOff>754380</xdr:colOff>
                <xdr:row>0</xdr:row>
                <xdr:rowOff>198120</xdr:rowOff>
              </to>
            </anchor>
          </controlPr>
        </control>
      </mc:Choice>
      <mc:Fallback>
        <control shapeId="3074" r:id="rId12" name="Control 2"/>
      </mc:Fallback>
    </mc:AlternateContent>
    <mc:AlternateContent xmlns:mc="http://schemas.openxmlformats.org/markup-compatibility/2006">
      <mc:Choice Requires="x14">
        <control shapeId="3073" r:id="rId14" name="Control 1">
          <controlPr defaultSize="0" r:id="rId15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777240</xdr:colOff>
                <xdr:row>0</xdr:row>
                <xdr:rowOff>198120</xdr:rowOff>
              </to>
            </anchor>
          </controlPr>
        </control>
      </mc:Choice>
      <mc:Fallback>
        <control shapeId="3073" r:id="rId1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8"/>
  <dimension ref="B1:G13"/>
  <sheetViews>
    <sheetView zoomScale="85" zoomScaleNormal="85" zoomScaleSheetLayoutView="90" workbookViewId="0">
      <selection activeCell="A16" sqref="A16:XFD46"/>
    </sheetView>
  </sheetViews>
  <sheetFormatPr defaultColWidth="9.109375" defaultRowHeight="13.8" x14ac:dyDescent="0.3"/>
  <cols>
    <col min="1" max="1" width="2.109375" style="2" customWidth="1"/>
    <col min="2" max="2" width="3.109375" style="1" customWidth="1"/>
    <col min="3" max="3" width="28.44140625" style="2" bestFit="1" customWidth="1"/>
    <col min="4" max="4" width="75.88671875" style="2" customWidth="1"/>
    <col min="5" max="5" width="18.6640625" style="3" customWidth="1"/>
    <col min="6" max="6" width="19.6640625" style="4" customWidth="1"/>
    <col min="7" max="7" width="18.6640625" style="5" customWidth="1"/>
    <col min="8" max="8" width="16.6640625" style="2" bestFit="1" customWidth="1"/>
    <col min="9" max="9" width="13.109375" style="2" bestFit="1" customWidth="1"/>
    <col min="10" max="10" width="15.6640625" style="2" bestFit="1" customWidth="1"/>
    <col min="11" max="16384" width="9.109375" style="2"/>
  </cols>
  <sheetData>
    <row r="1" spans="2:7" ht="2.25" customHeight="1" x14ac:dyDescent="0.3"/>
    <row r="3" spans="2:7" ht="17.399999999999999" x14ac:dyDescent="0.3">
      <c r="C3" s="26" t="s">
        <v>30</v>
      </c>
      <c r="D3" s="26"/>
      <c r="E3" s="26"/>
      <c r="F3" s="26"/>
      <c r="G3" s="26"/>
    </row>
    <row r="4" spans="2:7" ht="17.399999999999999" x14ac:dyDescent="0.3">
      <c r="C4" s="26" t="s">
        <v>0</v>
      </c>
      <c r="D4" s="26"/>
      <c r="E4" s="26"/>
      <c r="F4" s="26"/>
      <c r="G4" s="26"/>
    </row>
    <row r="5" spans="2:7" x14ac:dyDescent="0.25">
      <c r="G5" s="6" t="s">
        <v>1</v>
      </c>
    </row>
    <row r="6" spans="2:7" ht="27.6" x14ac:dyDescent="0.3">
      <c r="B6" s="7" t="s">
        <v>2</v>
      </c>
      <c r="C6" s="7" t="s">
        <v>3</v>
      </c>
      <c r="D6" s="8" t="s">
        <v>4</v>
      </c>
      <c r="E6" s="9" t="s">
        <v>5</v>
      </c>
      <c r="F6" s="10" t="s">
        <v>6</v>
      </c>
      <c r="G6" s="11" t="s">
        <v>7</v>
      </c>
    </row>
    <row r="7" spans="2:7" ht="31.2" x14ac:dyDescent="0.3">
      <c r="B7" s="13">
        <v>1</v>
      </c>
      <c r="C7" s="17" t="s">
        <v>8</v>
      </c>
      <c r="D7" s="14" t="s">
        <v>9</v>
      </c>
      <c r="E7" s="15">
        <v>8002946.5970000001</v>
      </c>
      <c r="F7" s="15">
        <v>7403498.7497199997</v>
      </c>
      <c r="G7" s="15">
        <f t="shared" ref="G7:G13" si="0">E7-F7</f>
        <v>599447.84728000034</v>
      </c>
    </row>
    <row r="8" spans="2:7" ht="93.6" x14ac:dyDescent="0.3">
      <c r="B8" s="13">
        <f>+B7+1</f>
        <v>2</v>
      </c>
      <c r="C8" s="17" t="s">
        <v>12</v>
      </c>
      <c r="D8" s="14" t="s">
        <v>13</v>
      </c>
      <c r="E8" s="15">
        <v>1768445.1329999997</v>
      </c>
      <c r="F8" s="15">
        <v>1768445.1329999997</v>
      </c>
      <c r="G8" s="15">
        <f t="shared" si="0"/>
        <v>0</v>
      </c>
    </row>
    <row r="9" spans="2:7" ht="31.2" x14ac:dyDescent="0.3">
      <c r="B9" s="13">
        <f>+B8+1</f>
        <v>3</v>
      </c>
      <c r="C9" s="17" t="s">
        <v>14</v>
      </c>
      <c r="D9" s="14" t="s">
        <v>15</v>
      </c>
      <c r="E9" s="15">
        <v>39476684.191</v>
      </c>
      <c r="F9" s="15">
        <v>39476684.191</v>
      </c>
      <c r="G9" s="15">
        <f t="shared" si="0"/>
        <v>0</v>
      </c>
    </row>
    <row r="10" spans="2:7" ht="31.2" x14ac:dyDescent="0.3">
      <c r="B10" s="13">
        <f t="shared" ref="B10:B12" si="1">+B9+1</f>
        <v>4</v>
      </c>
      <c r="C10" s="17" t="s">
        <v>16</v>
      </c>
      <c r="D10" s="14" t="s">
        <v>31</v>
      </c>
      <c r="E10" s="15">
        <v>30276561.151999999</v>
      </c>
      <c r="F10" s="15">
        <v>27917297.610999998</v>
      </c>
      <c r="G10" s="15">
        <f t="shared" si="0"/>
        <v>2359263.5410000011</v>
      </c>
    </row>
    <row r="11" spans="2:7" ht="15.6" x14ac:dyDescent="0.3">
      <c r="B11" s="13">
        <f t="shared" si="1"/>
        <v>5</v>
      </c>
      <c r="C11" s="17" t="s">
        <v>19</v>
      </c>
      <c r="D11" s="14" t="s">
        <v>20</v>
      </c>
      <c r="E11" s="15">
        <v>42928649.16155</v>
      </c>
      <c r="F11" s="15">
        <v>42628650.901560001</v>
      </c>
      <c r="G11" s="15">
        <f t="shared" si="0"/>
        <v>299998.25998999923</v>
      </c>
    </row>
    <row r="12" spans="2:7" ht="46.8" x14ac:dyDescent="0.3">
      <c r="B12" s="13">
        <f t="shared" si="1"/>
        <v>6</v>
      </c>
      <c r="C12" s="17" t="s">
        <v>21</v>
      </c>
      <c r="D12" s="14" t="s">
        <v>22</v>
      </c>
      <c r="E12" s="15">
        <v>48361683.461000003</v>
      </c>
      <c r="F12" s="15">
        <v>33054503.948799998</v>
      </c>
      <c r="G12" s="15">
        <f t="shared" si="0"/>
        <v>15307179.512200005</v>
      </c>
    </row>
    <row r="13" spans="2:7" ht="15.6" x14ac:dyDescent="0.3">
      <c r="B13" s="18"/>
      <c r="C13" s="19" t="s">
        <v>23</v>
      </c>
      <c r="D13" s="19"/>
      <c r="E13" s="20">
        <f>SUM(E7:E12)</f>
        <v>170814969.69554999</v>
      </c>
      <c r="F13" s="20">
        <f>SUM(F7:F12)</f>
        <v>152249080.53507999</v>
      </c>
      <c r="G13" s="20">
        <f t="shared" si="0"/>
        <v>18565889.160470009</v>
      </c>
    </row>
  </sheetData>
  <mergeCells count="2">
    <mergeCell ref="C3:G3"/>
    <mergeCell ref="C4:G4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4102" r:id="rId4" name="Control 6">
          <controlPr defaultSize="0" r:id="rId5">
            <anchor moveWithCells="1">
              <from>
                <xdr:col>3</xdr:col>
                <xdr:colOff>5181600</xdr:colOff>
                <xdr:row>1</xdr:row>
                <xdr:rowOff>0</xdr:rowOff>
              </from>
              <to>
                <xdr:col>4</xdr:col>
                <xdr:colOff>754380</xdr:colOff>
                <xdr:row>2</xdr:row>
                <xdr:rowOff>15240</xdr:rowOff>
              </to>
            </anchor>
          </controlPr>
        </control>
      </mc:Choice>
      <mc:Fallback>
        <control shapeId="4102" r:id="rId4" name="Control 6"/>
      </mc:Fallback>
    </mc:AlternateContent>
    <mc:AlternateContent xmlns:mc="http://schemas.openxmlformats.org/markup-compatibility/2006">
      <mc:Choice Requires="x14">
        <control shapeId="4101" r:id="rId6" name="Control 5">
          <controlPr defaultSize="0" r:id="rId7">
            <anchor moveWithCells="1">
              <from>
                <xdr:col>3</xdr:col>
                <xdr:colOff>5181600</xdr:colOff>
                <xdr:row>1</xdr:row>
                <xdr:rowOff>0</xdr:rowOff>
              </from>
              <to>
                <xdr:col>4</xdr:col>
                <xdr:colOff>754380</xdr:colOff>
                <xdr:row>2</xdr:row>
                <xdr:rowOff>15240</xdr:rowOff>
              </to>
            </anchor>
          </controlPr>
        </control>
      </mc:Choice>
      <mc:Fallback>
        <control shapeId="4101" r:id="rId6" name="Control 5"/>
      </mc:Fallback>
    </mc:AlternateContent>
    <mc:AlternateContent xmlns:mc="http://schemas.openxmlformats.org/markup-compatibility/2006">
      <mc:Choice Requires="x14">
        <control shapeId="4100" r:id="rId8" name="Control 4">
          <controlPr defaultSize="0" r:id="rId9">
            <anchor moveWithCells="1">
              <from>
                <xdr:col>3</xdr:col>
                <xdr:colOff>5181600</xdr:colOff>
                <xdr:row>1</xdr:row>
                <xdr:rowOff>0</xdr:rowOff>
              </from>
              <to>
                <xdr:col>4</xdr:col>
                <xdr:colOff>754380</xdr:colOff>
                <xdr:row>2</xdr:row>
                <xdr:rowOff>15240</xdr:rowOff>
              </to>
            </anchor>
          </controlPr>
        </control>
      </mc:Choice>
      <mc:Fallback>
        <control shapeId="4100" r:id="rId8" name="Control 4"/>
      </mc:Fallback>
    </mc:AlternateContent>
    <mc:AlternateContent xmlns:mc="http://schemas.openxmlformats.org/markup-compatibility/2006">
      <mc:Choice Requires="x14">
        <control shapeId="4099" r:id="rId10" name="Control 3">
          <controlPr defaultSize="0" r:id="rId11">
            <anchor moveWithCells="1">
              <from>
                <xdr:col>3</xdr:col>
                <xdr:colOff>5181600</xdr:colOff>
                <xdr:row>1</xdr:row>
                <xdr:rowOff>0</xdr:rowOff>
              </from>
              <to>
                <xdr:col>4</xdr:col>
                <xdr:colOff>754380</xdr:colOff>
                <xdr:row>2</xdr:row>
                <xdr:rowOff>15240</xdr:rowOff>
              </to>
            </anchor>
          </controlPr>
        </control>
      </mc:Choice>
      <mc:Fallback>
        <control shapeId="4099" r:id="rId10" name="Control 3"/>
      </mc:Fallback>
    </mc:AlternateContent>
    <mc:AlternateContent xmlns:mc="http://schemas.openxmlformats.org/markup-compatibility/2006">
      <mc:Choice Requires="x14">
        <control shapeId="4098" r:id="rId12" name="Control 2">
          <controlPr defaultSize="0" r:id="rId13">
            <anchor moveWithCells="1">
              <from>
                <xdr:col>3</xdr:col>
                <xdr:colOff>5181600</xdr:colOff>
                <xdr:row>1</xdr:row>
                <xdr:rowOff>0</xdr:rowOff>
              </from>
              <to>
                <xdr:col>4</xdr:col>
                <xdr:colOff>754380</xdr:colOff>
                <xdr:row>2</xdr:row>
                <xdr:rowOff>15240</xdr:rowOff>
              </to>
            </anchor>
          </controlPr>
        </control>
      </mc:Choice>
      <mc:Fallback>
        <control shapeId="4098" r:id="rId12" name="Control 2"/>
      </mc:Fallback>
    </mc:AlternateContent>
    <mc:AlternateContent xmlns:mc="http://schemas.openxmlformats.org/markup-compatibility/2006">
      <mc:Choice Requires="x14">
        <control shapeId="4097" r:id="rId14" name="Control 1">
          <controlPr defaultSize="0" r:id="rId15">
            <anchor moveWithCells="1">
              <from>
                <xdr:col>2</xdr:col>
                <xdr:colOff>0</xdr:colOff>
                <xdr:row>1</xdr:row>
                <xdr:rowOff>0</xdr:rowOff>
              </from>
              <to>
                <xdr:col>2</xdr:col>
                <xdr:colOff>777240</xdr:colOff>
                <xdr:row>2</xdr:row>
                <xdr:rowOff>15240</xdr:rowOff>
              </to>
            </anchor>
          </controlPr>
        </control>
      </mc:Choice>
      <mc:Fallback>
        <control shapeId="4097" r:id="rId14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B2:G13"/>
  <sheetViews>
    <sheetView zoomScale="85" zoomScaleNormal="85" zoomScaleSheetLayoutView="90" workbookViewId="0">
      <selection activeCell="A15" sqref="A15:XFD49"/>
    </sheetView>
  </sheetViews>
  <sheetFormatPr defaultColWidth="9.109375" defaultRowHeight="13.8" x14ac:dyDescent="0.3"/>
  <cols>
    <col min="1" max="1" width="2.109375" style="2" customWidth="1"/>
    <col min="2" max="2" width="3.109375" style="1" customWidth="1"/>
    <col min="3" max="3" width="28.44140625" style="2" bestFit="1" customWidth="1"/>
    <col min="4" max="4" width="75.88671875" style="2" customWidth="1"/>
    <col min="5" max="5" width="18.6640625" style="3" customWidth="1"/>
    <col min="6" max="6" width="19.6640625" style="4" customWidth="1"/>
    <col min="7" max="7" width="18.6640625" style="5" customWidth="1"/>
    <col min="8" max="8" width="16.6640625" style="2" bestFit="1" customWidth="1"/>
    <col min="9" max="9" width="13.109375" style="2" bestFit="1" customWidth="1"/>
    <col min="10" max="10" width="15.6640625" style="2" bestFit="1" customWidth="1"/>
    <col min="11" max="16384" width="9.109375" style="2"/>
  </cols>
  <sheetData>
    <row r="2" spans="2:7" ht="17.399999999999999" customHeight="1" x14ac:dyDescent="0.3">
      <c r="C2" s="26" t="s">
        <v>32</v>
      </c>
      <c r="D2" s="26"/>
      <c r="E2" s="26"/>
      <c r="F2" s="26"/>
      <c r="G2" s="26"/>
    </row>
    <row r="3" spans="2:7" ht="17.399999999999999" x14ac:dyDescent="0.3">
      <c r="C3" s="26" t="s">
        <v>0</v>
      </c>
      <c r="D3" s="26"/>
      <c r="E3" s="26"/>
      <c r="F3" s="26"/>
      <c r="G3" s="26"/>
    </row>
    <row r="4" spans="2:7" x14ac:dyDescent="0.25">
      <c r="G4" s="6" t="s">
        <v>1</v>
      </c>
    </row>
    <row r="5" spans="2:7" ht="27.6" x14ac:dyDescent="0.3">
      <c r="B5" s="7" t="s">
        <v>2</v>
      </c>
      <c r="C5" s="7" t="s">
        <v>3</v>
      </c>
      <c r="D5" s="8" t="s">
        <v>4</v>
      </c>
      <c r="E5" s="9" t="s">
        <v>5</v>
      </c>
      <c r="F5" s="10" t="s">
        <v>6</v>
      </c>
      <c r="G5" s="11" t="s">
        <v>7</v>
      </c>
    </row>
    <row r="6" spans="2:7" ht="31.2" x14ac:dyDescent="0.3">
      <c r="B6" s="13">
        <v>1</v>
      </c>
      <c r="C6" s="17" t="s">
        <v>8</v>
      </c>
      <c r="D6" s="14" t="s">
        <v>9</v>
      </c>
      <c r="E6" s="15">
        <v>9818999.8033284992</v>
      </c>
      <c r="F6" s="15">
        <v>9772380.9674200006</v>
      </c>
      <c r="G6" s="15">
        <f t="shared" ref="G6:G13" si="0">E6-F6</f>
        <v>46618.835908498615</v>
      </c>
    </row>
    <row r="7" spans="2:7" ht="93.6" x14ac:dyDescent="0.3">
      <c r="B7" s="29">
        <f>+B6+1</f>
        <v>2</v>
      </c>
      <c r="C7" s="27" t="s">
        <v>12</v>
      </c>
      <c r="D7" s="14" t="s">
        <v>13</v>
      </c>
      <c r="E7" s="15">
        <v>1768445.1329999997</v>
      </c>
      <c r="F7" s="15">
        <v>1768445.1329999997</v>
      </c>
      <c r="G7" s="15">
        <f t="shared" si="0"/>
        <v>0</v>
      </c>
    </row>
    <row r="8" spans="2:7" ht="31.2" x14ac:dyDescent="0.3">
      <c r="B8" s="30"/>
      <c r="C8" s="28"/>
      <c r="D8" s="14" t="s">
        <v>15</v>
      </c>
      <c r="E8" s="25">
        <v>3231260.6440000003</v>
      </c>
      <c r="F8" s="25">
        <v>0</v>
      </c>
      <c r="G8" s="15">
        <f t="shared" si="0"/>
        <v>3231260.6440000003</v>
      </c>
    </row>
    <row r="9" spans="2:7" ht="31.2" x14ac:dyDescent="0.3">
      <c r="B9" s="13">
        <f>+B7+1</f>
        <v>3</v>
      </c>
      <c r="C9" s="17" t="s">
        <v>14</v>
      </c>
      <c r="D9" s="14" t="s">
        <v>15</v>
      </c>
      <c r="E9" s="25">
        <v>39476684.191</v>
      </c>
      <c r="F9" s="25">
        <v>39476684.191</v>
      </c>
      <c r="G9" s="15">
        <f t="shared" si="0"/>
        <v>0</v>
      </c>
    </row>
    <row r="10" spans="2:7" ht="31.2" x14ac:dyDescent="0.3">
      <c r="B10" s="13">
        <f t="shared" ref="B10:B12" si="1">+B9+1</f>
        <v>4</v>
      </c>
      <c r="C10" s="17" t="s">
        <v>16</v>
      </c>
      <c r="D10" s="14" t="s">
        <v>31</v>
      </c>
      <c r="E10" s="25">
        <v>30276561.151999999</v>
      </c>
      <c r="F10" s="25">
        <v>27913297.610999998</v>
      </c>
      <c r="G10" s="15">
        <f t="shared" si="0"/>
        <v>2363263.5410000011</v>
      </c>
    </row>
    <row r="11" spans="2:7" ht="15.6" x14ac:dyDescent="0.3">
      <c r="B11" s="13">
        <f t="shared" si="1"/>
        <v>5</v>
      </c>
      <c r="C11" s="17" t="s">
        <v>19</v>
      </c>
      <c r="D11" s="14" t="s">
        <v>20</v>
      </c>
      <c r="E11" s="25">
        <v>42928649.16155</v>
      </c>
      <c r="F11" s="25">
        <v>42628650.901560001</v>
      </c>
      <c r="G11" s="15">
        <f t="shared" si="0"/>
        <v>299998.25998999923</v>
      </c>
    </row>
    <row r="12" spans="2:7" ht="46.8" x14ac:dyDescent="0.3">
      <c r="B12" s="13">
        <f t="shared" si="1"/>
        <v>6</v>
      </c>
      <c r="C12" s="17" t="s">
        <v>21</v>
      </c>
      <c r="D12" s="14" t="s">
        <v>22</v>
      </c>
      <c r="E12" s="25">
        <v>56965357.516979992</v>
      </c>
      <c r="F12" s="25">
        <v>41780512.551079996</v>
      </c>
      <c r="G12" s="15">
        <f t="shared" si="0"/>
        <v>15184844.965899996</v>
      </c>
    </row>
    <row r="13" spans="2:7" ht="15.6" x14ac:dyDescent="0.3">
      <c r="B13" s="18"/>
      <c r="C13" s="19" t="s">
        <v>23</v>
      </c>
      <c r="D13" s="19"/>
      <c r="E13" s="20">
        <f>SUM(E6:E12)</f>
        <v>184465957.6018585</v>
      </c>
      <c r="F13" s="20">
        <f>SUM(F6:F12)</f>
        <v>163339971.35505998</v>
      </c>
      <c r="G13" s="20">
        <f t="shared" si="0"/>
        <v>21125986.246798515</v>
      </c>
    </row>
  </sheetData>
  <mergeCells count="4">
    <mergeCell ref="C7:C8"/>
    <mergeCell ref="B7:B8"/>
    <mergeCell ref="C3:G3"/>
    <mergeCell ref="C2:G2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5126" r:id="rId4" name="Control 6">
          <controlPr defaultSize="0" r:id="rId5">
            <anchor moveWithCells="1">
              <from>
                <xdr:col>3</xdr:col>
                <xdr:colOff>5173980</xdr:colOff>
                <xdr:row>0</xdr:row>
                <xdr:rowOff>0</xdr:rowOff>
              </from>
              <to>
                <xdr:col>4</xdr:col>
                <xdr:colOff>746760</xdr:colOff>
                <xdr:row>1</xdr:row>
                <xdr:rowOff>15240</xdr:rowOff>
              </to>
            </anchor>
          </controlPr>
        </control>
      </mc:Choice>
      <mc:Fallback>
        <control shapeId="5126" r:id="rId4" name="Control 6"/>
      </mc:Fallback>
    </mc:AlternateContent>
    <mc:AlternateContent xmlns:mc="http://schemas.openxmlformats.org/markup-compatibility/2006">
      <mc:Choice Requires="x14">
        <control shapeId="5125" r:id="rId6" name="Control 5">
          <controlPr defaultSize="0" r:id="rId7">
            <anchor moveWithCells="1">
              <from>
                <xdr:col>3</xdr:col>
                <xdr:colOff>5173980</xdr:colOff>
                <xdr:row>0</xdr:row>
                <xdr:rowOff>0</xdr:rowOff>
              </from>
              <to>
                <xdr:col>4</xdr:col>
                <xdr:colOff>746760</xdr:colOff>
                <xdr:row>1</xdr:row>
                <xdr:rowOff>15240</xdr:rowOff>
              </to>
            </anchor>
          </controlPr>
        </control>
      </mc:Choice>
      <mc:Fallback>
        <control shapeId="5125" r:id="rId6" name="Control 5"/>
      </mc:Fallback>
    </mc:AlternateContent>
    <mc:AlternateContent xmlns:mc="http://schemas.openxmlformats.org/markup-compatibility/2006">
      <mc:Choice Requires="x14">
        <control shapeId="5124" r:id="rId8" name="Control 4">
          <controlPr defaultSize="0" r:id="rId9">
            <anchor moveWithCells="1">
              <from>
                <xdr:col>3</xdr:col>
                <xdr:colOff>5173980</xdr:colOff>
                <xdr:row>0</xdr:row>
                <xdr:rowOff>0</xdr:rowOff>
              </from>
              <to>
                <xdr:col>4</xdr:col>
                <xdr:colOff>746760</xdr:colOff>
                <xdr:row>1</xdr:row>
                <xdr:rowOff>15240</xdr:rowOff>
              </to>
            </anchor>
          </controlPr>
        </control>
      </mc:Choice>
      <mc:Fallback>
        <control shapeId="5124" r:id="rId8" name="Control 4"/>
      </mc:Fallback>
    </mc:AlternateContent>
    <mc:AlternateContent xmlns:mc="http://schemas.openxmlformats.org/markup-compatibility/2006">
      <mc:Choice Requires="x14">
        <control shapeId="5123" r:id="rId10" name="Control 3">
          <controlPr defaultSize="0" r:id="rId11">
            <anchor moveWithCells="1">
              <from>
                <xdr:col>3</xdr:col>
                <xdr:colOff>5173980</xdr:colOff>
                <xdr:row>0</xdr:row>
                <xdr:rowOff>0</xdr:rowOff>
              </from>
              <to>
                <xdr:col>4</xdr:col>
                <xdr:colOff>746760</xdr:colOff>
                <xdr:row>1</xdr:row>
                <xdr:rowOff>15240</xdr:rowOff>
              </to>
            </anchor>
          </controlPr>
        </control>
      </mc:Choice>
      <mc:Fallback>
        <control shapeId="5123" r:id="rId10" name="Control 3"/>
      </mc:Fallback>
    </mc:AlternateContent>
    <mc:AlternateContent xmlns:mc="http://schemas.openxmlformats.org/markup-compatibility/2006">
      <mc:Choice Requires="x14">
        <control shapeId="5122" r:id="rId12" name="Control 2">
          <controlPr defaultSize="0" r:id="rId13">
            <anchor moveWithCells="1">
              <from>
                <xdr:col>3</xdr:col>
                <xdr:colOff>5173980</xdr:colOff>
                <xdr:row>0</xdr:row>
                <xdr:rowOff>0</xdr:rowOff>
              </from>
              <to>
                <xdr:col>4</xdr:col>
                <xdr:colOff>746760</xdr:colOff>
                <xdr:row>1</xdr:row>
                <xdr:rowOff>15240</xdr:rowOff>
              </to>
            </anchor>
          </controlPr>
        </control>
      </mc:Choice>
      <mc:Fallback>
        <control shapeId="5122" r:id="rId12" name="Control 2"/>
      </mc:Fallback>
    </mc:AlternateContent>
    <mc:AlternateContent xmlns:mc="http://schemas.openxmlformats.org/markup-compatibility/2006">
      <mc:Choice Requires="x14">
        <control shapeId="5121" r:id="rId14" name="Control 1">
          <controlPr defaultSize="0" r:id="rId15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777240</xdr:colOff>
                <xdr:row>1</xdr:row>
                <xdr:rowOff>15240</xdr:rowOff>
              </to>
            </anchor>
          </controlPr>
        </control>
      </mc:Choice>
      <mc:Fallback>
        <control shapeId="5121" r:id="rId14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0"/>
  <dimension ref="B2:G13"/>
  <sheetViews>
    <sheetView topLeftCell="A8" zoomScale="85" zoomScaleNormal="85" zoomScaleSheetLayoutView="90" workbookViewId="0">
      <selection activeCell="D37" sqref="D37"/>
    </sheetView>
  </sheetViews>
  <sheetFormatPr defaultColWidth="9.109375" defaultRowHeight="13.8" x14ac:dyDescent="0.3"/>
  <cols>
    <col min="1" max="1" width="2.109375" style="2" customWidth="1"/>
    <col min="2" max="2" width="3.109375" style="1" customWidth="1"/>
    <col min="3" max="3" width="28.44140625" style="2" bestFit="1" customWidth="1"/>
    <col min="4" max="4" width="75.88671875" style="2" customWidth="1"/>
    <col min="5" max="5" width="18.6640625" style="3" customWidth="1"/>
    <col min="6" max="6" width="19.6640625" style="4" customWidth="1"/>
    <col min="7" max="7" width="18.6640625" style="5" customWidth="1"/>
    <col min="8" max="8" width="16.6640625" style="2" bestFit="1" customWidth="1"/>
    <col min="9" max="9" width="13.109375" style="2" bestFit="1" customWidth="1"/>
    <col min="10" max="10" width="15.6640625" style="2" bestFit="1" customWidth="1"/>
    <col min="11" max="16384" width="9.109375" style="2"/>
  </cols>
  <sheetData>
    <row r="2" spans="2:7" ht="17.399999999999999" x14ac:dyDescent="0.3">
      <c r="C2" s="26" t="s">
        <v>33</v>
      </c>
      <c r="D2" s="26"/>
      <c r="E2" s="26"/>
      <c r="F2" s="26"/>
      <c r="G2" s="26"/>
    </row>
    <row r="3" spans="2:7" ht="17.399999999999999" x14ac:dyDescent="0.3">
      <c r="C3" s="26" t="s">
        <v>0</v>
      </c>
      <c r="D3" s="26"/>
      <c r="E3" s="26"/>
      <c r="F3" s="26"/>
      <c r="G3" s="26"/>
    </row>
    <row r="4" spans="2:7" x14ac:dyDescent="0.25">
      <c r="G4" s="6" t="s">
        <v>1</v>
      </c>
    </row>
    <row r="5" spans="2:7" ht="27.6" x14ac:dyDescent="0.3">
      <c r="B5" s="7" t="s">
        <v>2</v>
      </c>
      <c r="C5" s="7" t="s">
        <v>3</v>
      </c>
      <c r="D5" s="8" t="s">
        <v>4</v>
      </c>
      <c r="E5" s="9" t="s">
        <v>5</v>
      </c>
      <c r="F5" s="10" t="s">
        <v>6</v>
      </c>
      <c r="G5" s="11" t="s">
        <v>7</v>
      </c>
    </row>
    <row r="6" spans="2:7" ht="31.2" x14ac:dyDescent="0.3">
      <c r="B6" s="13">
        <v>1</v>
      </c>
      <c r="C6" s="17" t="s">
        <v>8</v>
      </c>
      <c r="D6" s="14" t="s">
        <v>9</v>
      </c>
      <c r="E6" s="15">
        <v>9818999.8000000007</v>
      </c>
      <c r="F6" s="15">
        <v>9772381</v>
      </c>
      <c r="G6" s="15">
        <f t="shared" ref="G6:G13" si="0">E6-F6</f>
        <v>46618.800000000745</v>
      </c>
    </row>
    <row r="7" spans="2:7" ht="93.6" x14ac:dyDescent="0.3">
      <c r="B7" s="29">
        <f>+B6+1</f>
        <v>2</v>
      </c>
      <c r="C7" s="27" t="s">
        <v>12</v>
      </c>
      <c r="D7" s="14" t="s">
        <v>13</v>
      </c>
      <c r="E7" s="15">
        <v>1768445.1</v>
      </c>
      <c r="F7" s="15">
        <v>1768445.1</v>
      </c>
      <c r="G7" s="15">
        <f t="shared" si="0"/>
        <v>0</v>
      </c>
    </row>
    <row r="8" spans="2:7" ht="31.2" x14ac:dyDescent="0.3">
      <c r="B8" s="30"/>
      <c r="C8" s="28"/>
      <c r="D8" s="14" t="s">
        <v>15</v>
      </c>
      <c r="E8" s="25">
        <v>11087923.9</v>
      </c>
      <c r="F8" s="25">
        <v>3000079.1</v>
      </c>
      <c r="G8" s="15">
        <f t="shared" si="0"/>
        <v>8087844.8000000007</v>
      </c>
    </row>
    <row r="9" spans="2:7" ht="31.2" x14ac:dyDescent="0.3">
      <c r="B9" s="13">
        <f>+B7+1</f>
        <v>3</v>
      </c>
      <c r="C9" s="17" t="s">
        <v>14</v>
      </c>
      <c r="D9" s="14" t="s">
        <v>15</v>
      </c>
      <c r="E9" s="25">
        <v>39476684.200000003</v>
      </c>
      <c r="F9" s="25">
        <v>39476684.200000003</v>
      </c>
      <c r="G9" s="15">
        <f t="shared" si="0"/>
        <v>0</v>
      </c>
    </row>
    <row r="10" spans="2:7" ht="31.2" x14ac:dyDescent="0.3">
      <c r="B10" s="13">
        <f t="shared" ref="B10:B12" si="1">+B9+1</f>
        <v>4</v>
      </c>
      <c r="C10" s="17" t="s">
        <v>16</v>
      </c>
      <c r="D10" s="14" t="s">
        <v>31</v>
      </c>
      <c r="E10" s="25">
        <v>30276561.199999999</v>
      </c>
      <c r="F10" s="25">
        <v>27913297.600000001</v>
      </c>
      <c r="G10" s="15">
        <f t="shared" si="0"/>
        <v>2363263.5999999978</v>
      </c>
    </row>
    <row r="11" spans="2:7" ht="15.6" x14ac:dyDescent="0.3">
      <c r="B11" s="13">
        <f t="shared" si="1"/>
        <v>5</v>
      </c>
      <c r="C11" s="17" t="s">
        <v>19</v>
      </c>
      <c r="D11" s="14" t="s">
        <v>20</v>
      </c>
      <c r="E11" s="25">
        <v>42928649.200000003</v>
      </c>
      <c r="F11" s="25">
        <v>42628650.899999999</v>
      </c>
      <c r="G11" s="15">
        <f t="shared" si="0"/>
        <v>299998.30000000447</v>
      </c>
    </row>
    <row r="12" spans="2:7" ht="46.8" x14ac:dyDescent="0.3">
      <c r="B12" s="13">
        <f t="shared" si="1"/>
        <v>6</v>
      </c>
      <c r="C12" s="17" t="s">
        <v>21</v>
      </c>
      <c r="D12" s="14" t="s">
        <v>22</v>
      </c>
      <c r="E12" s="25">
        <v>61533271.200000003</v>
      </c>
      <c r="F12" s="25">
        <v>48306103.5</v>
      </c>
      <c r="G12" s="15">
        <f t="shared" si="0"/>
        <v>13227167.700000003</v>
      </c>
    </row>
    <row r="13" spans="2:7" ht="15.6" x14ac:dyDescent="0.3">
      <c r="B13" s="18"/>
      <c r="C13" s="19" t="s">
        <v>23</v>
      </c>
      <c r="D13" s="19"/>
      <c r="E13" s="20">
        <f>SUM(E6:E12)</f>
        <v>196890534.60000002</v>
      </c>
      <c r="F13" s="20">
        <f>SUM(F6:F12)</f>
        <v>172865641.40000001</v>
      </c>
      <c r="G13" s="20">
        <f t="shared" si="0"/>
        <v>24024893.200000018</v>
      </c>
    </row>
  </sheetData>
  <mergeCells count="4">
    <mergeCell ref="C2:G2"/>
    <mergeCell ref="C3:G3"/>
    <mergeCell ref="B7:B8"/>
    <mergeCell ref="C7:C8"/>
  </mergeCells>
  <printOptions horizontalCentered="1"/>
  <pageMargins left="0.39370078740157483" right="0" top="0.78740157480314965" bottom="0" header="0.31496062992125984" footer="0.31496062992125984"/>
  <pageSetup paperSize="9" scale="83" orientation="landscape" r:id="rId1"/>
  <drawing r:id="rId2"/>
  <legacyDrawing r:id="rId3"/>
  <controls>
    <mc:AlternateContent xmlns:mc="http://schemas.openxmlformats.org/markup-compatibility/2006">
      <mc:Choice Requires="x14">
        <control shapeId="6150" r:id="rId4" name="Control 6">
          <controlPr defaultSize="0" r:id="rId5">
            <anchor moveWithCells="1">
              <from>
                <xdr:col>3</xdr:col>
                <xdr:colOff>5181600</xdr:colOff>
                <xdr:row>0</xdr:row>
                <xdr:rowOff>0</xdr:rowOff>
              </from>
              <to>
                <xdr:col>4</xdr:col>
                <xdr:colOff>754380</xdr:colOff>
                <xdr:row>1</xdr:row>
                <xdr:rowOff>15240</xdr:rowOff>
              </to>
            </anchor>
          </controlPr>
        </control>
      </mc:Choice>
      <mc:Fallback>
        <control shapeId="6150" r:id="rId4" name="Control 6"/>
      </mc:Fallback>
    </mc:AlternateContent>
    <mc:AlternateContent xmlns:mc="http://schemas.openxmlformats.org/markup-compatibility/2006">
      <mc:Choice Requires="x14">
        <control shapeId="6149" r:id="rId6" name="Control 5">
          <controlPr defaultSize="0" r:id="rId7">
            <anchor moveWithCells="1">
              <from>
                <xdr:col>3</xdr:col>
                <xdr:colOff>5181600</xdr:colOff>
                <xdr:row>0</xdr:row>
                <xdr:rowOff>0</xdr:rowOff>
              </from>
              <to>
                <xdr:col>4</xdr:col>
                <xdr:colOff>754380</xdr:colOff>
                <xdr:row>1</xdr:row>
                <xdr:rowOff>15240</xdr:rowOff>
              </to>
            </anchor>
          </controlPr>
        </control>
      </mc:Choice>
      <mc:Fallback>
        <control shapeId="6149" r:id="rId6" name="Control 5"/>
      </mc:Fallback>
    </mc:AlternateContent>
    <mc:AlternateContent xmlns:mc="http://schemas.openxmlformats.org/markup-compatibility/2006">
      <mc:Choice Requires="x14">
        <control shapeId="6148" r:id="rId8" name="Control 4">
          <controlPr defaultSize="0" r:id="rId9">
            <anchor moveWithCells="1">
              <from>
                <xdr:col>3</xdr:col>
                <xdr:colOff>5181600</xdr:colOff>
                <xdr:row>0</xdr:row>
                <xdr:rowOff>0</xdr:rowOff>
              </from>
              <to>
                <xdr:col>4</xdr:col>
                <xdr:colOff>754380</xdr:colOff>
                <xdr:row>1</xdr:row>
                <xdr:rowOff>15240</xdr:rowOff>
              </to>
            </anchor>
          </controlPr>
        </control>
      </mc:Choice>
      <mc:Fallback>
        <control shapeId="6148" r:id="rId8" name="Control 4"/>
      </mc:Fallback>
    </mc:AlternateContent>
    <mc:AlternateContent xmlns:mc="http://schemas.openxmlformats.org/markup-compatibility/2006">
      <mc:Choice Requires="x14">
        <control shapeId="6147" r:id="rId10" name="Control 3">
          <controlPr defaultSize="0" r:id="rId11">
            <anchor moveWithCells="1">
              <from>
                <xdr:col>3</xdr:col>
                <xdr:colOff>5181600</xdr:colOff>
                <xdr:row>0</xdr:row>
                <xdr:rowOff>0</xdr:rowOff>
              </from>
              <to>
                <xdr:col>4</xdr:col>
                <xdr:colOff>754380</xdr:colOff>
                <xdr:row>1</xdr:row>
                <xdr:rowOff>15240</xdr:rowOff>
              </to>
            </anchor>
          </controlPr>
        </control>
      </mc:Choice>
      <mc:Fallback>
        <control shapeId="6147" r:id="rId10" name="Control 3"/>
      </mc:Fallback>
    </mc:AlternateContent>
    <mc:AlternateContent xmlns:mc="http://schemas.openxmlformats.org/markup-compatibility/2006">
      <mc:Choice Requires="x14">
        <control shapeId="6146" r:id="rId12" name="Control 2">
          <controlPr defaultSize="0" r:id="rId13">
            <anchor moveWithCells="1">
              <from>
                <xdr:col>3</xdr:col>
                <xdr:colOff>5181600</xdr:colOff>
                <xdr:row>0</xdr:row>
                <xdr:rowOff>0</xdr:rowOff>
              </from>
              <to>
                <xdr:col>4</xdr:col>
                <xdr:colOff>754380</xdr:colOff>
                <xdr:row>1</xdr:row>
                <xdr:rowOff>15240</xdr:rowOff>
              </to>
            </anchor>
          </controlPr>
        </control>
      </mc:Choice>
      <mc:Fallback>
        <control shapeId="6146" r:id="rId12" name="Control 2"/>
      </mc:Fallback>
    </mc:AlternateContent>
    <mc:AlternateContent xmlns:mc="http://schemas.openxmlformats.org/markup-compatibility/2006">
      <mc:Choice Requires="x14">
        <control shapeId="6145" r:id="rId14" name="Control 1">
          <controlPr defaultSize="0" r:id="rId15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777240</xdr:colOff>
                <xdr:row>1</xdr:row>
                <xdr:rowOff>15240</xdr:rowOff>
              </to>
            </anchor>
          </controlPr>
        </control>
      </mc:Choice>
      <mc:Fallback>
        <control shapeId="6145" r:id="rId14" name="Control 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1"/>
  <sheetViews>
    <sheetView workbookViewId="0">
      <selection sqref="A1:XFD1048576"/>
    </sheetView>
  </sheetViews>
  <sheetFormatPr defaultColWidth="9.109375" defaultRowHeight="13.8" x14ac:dyDescent="0.3"/>
  <cols>
    <col min="1" max="1" width="2.109375" style="2" customWidth="1"/>
    <col min="2" max="2" width="3.109375" style="1" customWidth="1"/>
    <col min="3" max="3" width="28.44140625" style="2" bestFit="1" customWidth="1"/>
    <col min="4" max="4" width="75.88671875" style="2" customWidth="1"/>
    <col min="5" max="5" width="18.6640625" style="3" customWidth="1"/>
    <col min="6" max="6" width="18.6640625" style="4" customWidth="1"/>
    <col min="7" max="7" width="18.6640625" style="5" customWidth="1"/>
    <col min="8" max="8" width="16" style="2" bestFit="1" customWidth="1"/>
    <col min="9" max="9" width="19.88671875" style="2" bestFit="1" customWidth="1"/>
    <col min="10" max="10" width="17.33203125" style="2" bestFit="1" customWidth="1"/>
    <col min="11" max="15" width="16.6640625" style="2" bestFit="1" customWidth="1"/>
    <col min="16" max="17" width="15.109375" style="2" bestFit="1" customWidth="1"/>
    <col min="18" max="18" width="16.6640625" style="2" bestFit="1" customWidth="1"/>
    <col min="19" max="16384" width="9.109375" style="2"/>
  </cols>
  <sheetData>
    <row r="1" spans="2:19" ht="2.25" customHeight="1" x14ac:dyDescent="0.3"/>
    <row r="2" spans="2:19" ht="39" customHeight="1" x14ac:dyDescent="0.3">
      <c r="C2" s="26" t="s">
        <v>27</v>
      </c>
      <c r="D2" s="26"/>
      <c r="E2" s="26"/>
      <c r="F2" s="26"/>
      <c r="G2" s="26"/>
    </row>
    <row r="3" spans="2:19" ht="17.399999999999999" x14ac:dyDescent="0.3">
      <c r="C3" s="26" t="s">
        <v>0</v>
      </c>
      <c r="D3" s="26"/>
      <c r="E3" s="26"/>
      <c r="F3" s="26"/>
      <c r="G3" s="26"/>
    </row>
    <row r="4" spans="2:19" ht="21" customHeight="1" x14ac:dyDescent="0.25">
      <c r="G4" s="6" t="s">
        <v>1</v>
      </c>
    </row>
    <row r="5" spans="2:19" s="12" customFormat="1" ht="27.6" x14ac:dyDescent="0.3">
      <c r="B5" s="7" t="s">
        <v>2</v>
      </c>
      <c r="C5" s="7" t="s">
        <v>3</v>
      </c>
      <c r="D5" s="8" t="s">
        <v>4</v>
      </c>
      <c r="E5" s="9" t="s">
        <v>5</v>
      </c>
      <c r="F5" s="10" t="s">
        <v>6</v>
      </c>
      <c r="G5" s="11" t="s">
        <v>7</v>
      </c>
      <c r="H5" s="24"/>
      <c r="I5"/>
      <c r="J5"/>
      <c r="K5"/>
      <c r="L5"/>
      <c r="M5"/>
      <c r="N5"/>
      <c r="O5"/>
      <c r="P5" s="23"/>
      <c r="Q5" s="23"/>
      <c r="R5" s="23"/>
      <c r="S5" s="23"/>
    </row>
    <row r="6" spans="2:19" s="16" customFormat="1" ht="31.2" x14ac:dyDescent="0.3">
      <c r="B6" s="13">
        <v>1</v>
      </c>
      <c r="C6" s="17" t="s">
        <v>8</v>
      </c>
      <c r="D6" s="14" t="s">
        <v>9</v>
      </c>
      <c r="E6" s="15">
        <f>4295249.996+1041131.58+610480</f>
        <v>5946861.5760000004</v>
      </c>
      <c r="F6" s="15">
        <f>3301091.02572+939200</f>
        <v>4240291.0257200003</v>
      </c>
      <c r="G6" s="15">
        <f t="shared" ref="G6:G16" si="0">E6-F6</f>
        <v>1706570.5502800001</v>
      </c>
      <c r="H6" s="24"/>
      <c r="I6"/>
      <c r="J6"/>
      <c r="K6"/>
      <c r="L6"/>
      <c r="M6"/>
      <c r="N6"/>
      <c r="O6"/>
      <c r="P6" s="23"/>
      <c r="Q6" s="23"/>
      <c r="R6" s="23"/>
      <c r="S6" s="23"/>
    </row>
    <row r="7" spans="2:19" s="16" customFormat="1" ht="31.2" x14ac:dyDescent="0.3">
      <c r="B7" s="13">
        <v>2</v>
      </c>
      <c r="C7" s="17" t="s">
        <v>10</v>
      </c>
      <c r="D7" s="14" t="s">
        <v>11</v>
      </c>
      <c r="E7" s="15">
        <f>583500+600965.44</f>
        <v>1184465.44</v>
      </c>
      <c r="F7" s="15">
        <f>719362.659+235796.984+229305.797</f>
        <v>1184465.44</v>
      </c>
      <c r="G7" s="15">
        <f t="shared" si="0"/>
        <v>0</v>
      </c>
      <c r="H7" s="24"/>
      <c r="I7"/>
      <c r="J7"/>
      <c r="K7"/>
      <c r="L7"/>
      <c r="M7"/>
      <c r="N7"/>
      <c r="O7"/>
      <c r="P7" s="23"/>
      <c r="Q7" s="23"/>
    </row>
    <row r="8" spans="2:19" s="16" customFormat="1" ht="93.6" x14ac:dyDescent="0.3">
      <c r="B8" s="13">
        <v>3</v>
      </c>
      <c r="C8" s="17" t="s">
        <v>12</v>
      </c>
      <c r="D8" s="14" t="s">
        <v>13</v>
      </c>
      <c r="E8" s="15">
        <f>1098871.998+380151.299+277287.436</f>
        <v>1756310.7329999998</v>
      </c>
      <c r="F8" s="15">
        <f>380151.297+380151.299+68306.874</f>
        <v>828609.47</v>
      </c>
      <c r="G8" s="15">
        <f t="shared" si="0"/>
        <v>927701.2629999998</v>
      </c>
      <c r="H8" s="24"/>
      <c r="I8"/>
      <c r="J8"/>
      <c r="K8"/>
      <c r="L8"/>
      <c r="M8"/>
      <c r="N8"/>
      <c r="O8"/>
      <c r="P8" s="23"/>
      <c r="Q8" s="23"/>
      <c r="R8" s="23"/>
      <c r="S8" s="23"/>
    </row>
    <row r="9" spans="2:19" s="16" customFormat="1" ht="31.2" x14ac:dyDescent="0.3">
      <c r="B9" s="13">
        <v>4</v>
      </c>
      <c r="C9" s="17" t="s">
        <v>14</v>
      </c>
      <c r="D9" s="14" t="s">
        <v>15</v>
      </c>
      <c r="E9" s="15">
        <v>25087841.579</v>
      </c>
      <c r="F9" s="15">
        <v>20727838.912</v>
      </c>
      <c r="G9" s="15">
        <f t="shared" si="0"/>
        <v>4360002.6669999994</v>
      </c>
      <c r="I9"/>
      <c r="J9"/>
      <c r="K9"/>
      <c r="L9"/>
      <c r="M9"/>
      <c r="N9"/>
      <c r="O9"/>
      <c r="P9" s="23"/>
      <c r="Q9" s="23"/>
      <c r="R9" s="23"/>
      <c r="S9" s="23"/>
    </row>
    <row r="10" spans="2:19" s="16" customFormat="1" ht="31.2" x14ac:dyDescent="0.3">
      <c r="B10" s="13">
        <v>5</v>
      </c>
      <c r="C10" s="17" t="s">
        <v>16</v>
      </c>
      <c r="D10" s="14" t="s">
        <v>17</v>
      </c>
      <c r="E10" s="15">
        <f>10731988.088+43773.921+6202734.973+3508900.761</f>
        <v>20487397.743000001</v>
      </c>
      <c r="F10" s="15">
        <f>11239.2+43773.921+16436981.136</f>
        <v>16491994.256999999</v>
      </c>
      <c r="G10" s="15">
        <f t="shared" si="0"/>
        <v>3995403.4860000014</v>
      </c>
      <c r="I10"/>
      <c r="J10"/>
      <c r="K10"/>
      <c r="L10"/>
      <c r="M10"/>
      <c r="N10"/>
      <c r="O10"/>
      <c r="P10" s="23"/>
      <c r="Q10" s="23"/>
      <c r="R10" s="23"/>
      <c r="S10" s="23"/>
    </row>
    <row r="11" spans="2:19" s="16" customFormat="1" ht="46.8" x14ac:dyDescent="0.3">
      <c r="B11" s="13">
        <v>6</v>
      </c>
      <c r="C11" s="17" t="s">
        <v>18</v>
      </c>
      <c r="D11" s="14" t="s">
        <v>26</v>
      </c>
      <c r="E11" s="15">
        <f>330632.82+13839.286+222774.08+318517.825</f>
        <v>885764.01099999994</v>
      </c>
      <c r="F11" s="15">
        <f>330632.82+13839.286+541291.905</f>
        <v>885764.01100000006</v>
      </c>
      <c r="G11" s="15">
        <f t="shared" si="0"/>
        <v>0</v>
      </c>
      <c r="I11"/>
      <c r="J11"/>
      <c r="K11"/>
      <c r="L11"/>
      <c r="M11"/>
      <c r="N11"/>
      <c r="O11"/>
      <c r="P11" s="23"/>
      <c r="Q11" s="23"/>
      <c r="R11" s="23"/>
      <c r="S11" s="23"/>
    </row>
    <row r="12" spans="2:19" s="16" customFormat="1" ht="15.6" x14ac:dyDescent="0.3">
      <c r="B12" s="13">
        <v>7</v>
      </c>
      <c r="C12" s="17" t="s">
        <v>19</v>
      </c>
      <c r="D12" s="14" t="s">
        <v>20</v>
      </c>
      <c r="E12" s="15">
        <f>21744047.876+13059374.423</f>
        <v>34803422.298999995</v>
      </c>
      <c r="F12" s="15">
        <v>30902388.629549999</v>
      </c>
      <c r="G12" s="15">
        <f t="shared" si="0"/>
        <v>3901033.6694499962</v>
      </c>
      <c r="I12"/>
      <c r="J12"/>
      <c r="K12"/>
      <c r="L12"/>
      <c r="M12"/>
      <c r="N12"/>
      <c r="O12"/>
      <c r="P12" s="23"/>
      <c r="Q12" s="23"/>
      <c r="R12" s="23"/>
      <c r="S12" s="23"/>
    </row>
    <row r="13" spans="2:19" s="16" customFormat="1" ht="46.8" x14ac:dyDescent="0.3">
      <c r="B13" s="13">
        <v>8</v>
      </c>
      <c r="C13" s="17" t="s">
        <v>21</v>
      </c>
      <c r="D13" s="14" t="s">
        <v>22</v>
      </c>
      <c r="E13" s="15">
        <f>12143268.477+33600+596710.787+6000+2046569.356+20000+14157077.703</f>
        <v>29003226.322999999</v>
      </c>
      <c r="F13" s="15">
        <f>8793927.8598+8779811.291</f>
        <v>17573739.150799997</v>
      </c>
      <c r="G13" s="15">
        <f t="shared" si="0"/>
        <v>11429487.172200002</v>
      </c>
      <c r="I13"/>
      <c r="J13"/>
      <c r="K13"/>
      <c r="L13"/>
      <c r="M13"/>
      <c r="N13"/>
      <c r="O13"/>
      <c r="P13" s="23"/>
      <c r="Q13" s="23"/>
      <c r="R13" s="23"/>
      <c r="S13" s="23"/>
    </row>
    <row r="14" spans="2:19" s="16" customFormat="1" ht="31.2" x14ac:dyDescent="0.3">
      <c r="B14" s="13">
        <v>9</v>
      </c>
      <c r="C14" s="17" t="s">
        <v>24</v>
      </c>
      <c r="D14" s="14" t="s">
        <v>25</v>
      </c>
      <c r="E14" s="15">
        <f>9800+93750+527277.537</f>
        <v>630827.53700000001</v>
      </c>
      <c r="F14" s="15">
        <f>9800+621027.537</f>
        <v>630827.53700000001</v>
      </c>
      <c r="G14" s="15">
        <f t="shared" si="0"/>
        <v>0</v>
      </c>
      <c r="I14"/>
      <c r="J14"/>
      <c r="K14"/>
      <c r="L14"/>
      <c r="M14"/>
      <c r="N14"/>
      <c r="O14"/>
    </row>
    <row r="15" spans="2:19" s="16" customFormat="1" ht="31.2" x14ac:dyDescent="0.3">
      <c r="B15" s="13">
        <v>10</v>
      </c>
      <c r="C15" s="17" t="s">
        <v>28</v>
      </c>
      <c r="D15" s="14" t="s">
        <v>15</v>
      </c>
      <c r="E15" s="15"/>
      <c r="F15" s="15"/>
      <c r="G15" s="15"/>
      <c r="I15"/>
      <c r="J15"/>
      <c r="K15"/>
      <c r="L15"/>
      <c r="M15"/>
      <c r="N15"/>
      <c r="O15"/>
    </row>
    <row r="16" spans="2:19" s="21" customFormat="1" ht="21" customHeight="1" x14ac:dyDescent="0.3">
      <c r="B16" s="18"/>
      <c r="C16" s="19" t="s">
        <v>23</v>
      </c>
      <c r="D16" s="19"/>
      <c r="E16" s="20">
        <f>SUM(E6:E14)</f>
        <v>119786117.241</v>
      </c>
      <c r="F16" s="20">
        <f>SUM(F6:F14)</f>
        <v>93465918.433070004</v>
      </c>
      <c r="G16" s="20">
        <f t="shared" si="0"/>
        <v>26320198.807929993</v>
      </c>
      <c r="J16" s="22"/>
      <c r="N16"/>
    </row>
    <row r="17" spans="4:14" ht="14.4" x14ac:dyDescent="0.3">
      <c r="N17"/>
    </row>
    <row r="18" spans="4:14" ht="14.4" x14ac:dyDescent="0.3">
      <c r="N18"/>
    </row>
    <row r="19" spans="4:14" ht="14.4" x14ac:dyDescent="0.3">
      <c r="D19"/>
      <c r="E19"/>
      <c r="F19"/>
      <c r="G19"/>
      <c r="H19"/>
      <c r="I19"/>
      <c r="N19"/>
    </row>
    <row r="20" spans="4:14" ht="14.4" x14ac:dyDescent="0.3">
      <c r="D20"/>
      <c r="E20"/>
      <c r="F20"/>
      <c r="G20"/>
      <c r="H20"/>
      <c r="I20"/>
      <c r="J20"/>
      <c r="N20"/>
    </row>
    <row r="21" spans="4:14" ht="14.4" x14ac:dyDescent="0.3">
      <c r="D21"/>
      <c r="E21"/>
      <c r="F21"/>
      <c r="G21"/>
      <c r="H21"/>
      <c r="I21"/>
      <c r="J21"/>
      <c r="N21"/>
    </row>
    <row r="22" spans="4:14" ht="14.4" x14ac:dyDescent="0.3">
      <c r="D22"/>
      <c r="E22"/>
      <c r="F22"/>
      <c r="G22"/>
      <c r="H22"/>
      <c r="I22"/>
      <c r="J22"/>
      <c r="N22"/>
    </row>
    <row r="23" spans="4:14" ht="14.4" x14ac:dyDescent="0.3">
      <c r="D23"/>
      <c r="E23"/>
      <c r="F23"/>
      <c r="G23"/>
      <c r="H23"/>
      <c r="I23"/>
      <c r="J23"/>
      <c r="N23"/>
    </row>
    <row r="24" spans="4:14" ht="14.4" x14ac:dyDescent="0.3">
      <c r="D24"/>
      <c r="E24"/>
      <c r="F24"/>
      <c r="G24"/>
      <c r="H24"/>
      <c r="I24"/>
      <c r="J24"/>
      <c r="N24"/>
    </row>
    <row r="25" spans="4:14" ht="14.4" x14ac:dyDescent="0.3">
      <c r="D25"/>
      <c r="E25"/>
      <c r="F25"/>
      <c r="G25"/>
      <c r="H25"/>
      <c r="I25"/>
      <c r="J25"/>
    </row>
    <row r="26" spans="4:14" ht="14.4" x14ac:dyDescent="0.3">
      <c r="D26"/>
      <c r="E26"/>
      <c r="F26"/>
      <c r="G26"/>
      <c r="H26"/>
      <c r="I26"/>
      <c r="J26"/>
    </row>
    <row r="27" spans="4:14" ht="14.4" x14ac:dyDescent="0.3">
      <c r="D27"/>
      <c r="E27"/>
      <c r="F27"/>
      <c r="G27"/>
      <c r="H27"/>
      <c r="I27"/>
      <c r="J27"/>
    </row>
    <row r="28" spans="4:14" ht="14.4" x14ac:dyDescent="0.3">
      <c r="D28"/>
      <c r="E28"/>
      <c r="F28"/>
      <c r="G28"/>
      <c r="H28"/>
      <c r="I28"/>
      <c r="J28"/>
    </row>
    <row r="29" spans="4:14" ht="14.4" x14ac:dyDescent="0.3">
      <c r="D29"/>
      <c r="E29"/>
      <c r="F29"/>
      <c r="G29"/>
      <c r="H29"/>
      <c r="I29"/>
      <c r="J29"/>
    </row>
    <row r="30" spans="4:14" ht="14.4" x14ac:dyDescent="0.3">
      <c r="D30"/>
      <c r="E30"/>
      <c r="F30"/>
      <c r="G30"/>
      <c r="H30"/>
      <c r="I30"/>
      <c r="J30"/>
    </row>
    <row r="31" spans="4:14" ht="14.4" x14ac:dyDescent="0.3">
      <c r="D31"/>
      <c r="E31"/>
      <c r="F31"/>
      <c r="G31"/>
      <c r="H31"/>
      <c r="I31"/>
      <c r="J31"/>
    </row>
    <row r="32" spans="4:14" ht="14.4" x14ac:dyDescent="0.3">
      <c r="D32"/>
      <c r="E32"/>
      <c r="F32"/>
      <c r="G32"/>
      <c r="H32"/>
      <c r="I32"/>
    </row>
    <row r="33" spans="4:9" ht="14.4" x14ac:dyDescent="0.3">
      <c r="D33"/>
      <c r="E33"/>
      <c r="F33"/>
      <c r="G33"/>
      <c r="H33"/>
      <c r="I33"/>
    </row>
    <row r="34" spans="4:9" ht="14.4" x14ac:dyDescent="0.3">
      <c r="D34"/>
      <c r="E34"/>
      <c r="F34"/>
      <c r="G34"/>
      <c r="H34"/>
      <c r="I34"/>
    </row>
    <row r="35" spans="4:9" ht="14.4" x14ac:dyDescent="0.3">
      <c r="D35"/>
      <c r="E35"/>
      <c r="F35"/>
      <c r="G35"/>
      <c r="H35"/>
      <c r="I35"/>
    </row>
    <row r="36" spans="4:9" ht="14.4" x14ac:dyDescent="0.3">
      <c r="D36"/>
      <c r="E36"/>
      <c r="F36"/>
      <c r="G36"/>
      <c r="H36"/>
      <c r="I36"/>
    </row>
    <row r="37" spans="4:9" ht="14.4" x14ac:dyDescent="0.3">
      <c r="D37"/>
      <c r="E37"/>
      <c r="F37"/>
      <c r="G37"/>
      <c r="H37"/>
      <c r="I37"/>
    </row>
    <row r="38" spans="4:9" ht="14.4" x14ac:dyDescent="0.3">
      <c r="D38"/>
      <c r="E38"/>
      <c r="F38"/>
      <c r="G38"/>
      <c r="H38"/>
      <c r="I38"/>
    </row>
    <row r="39" spans="4:9" ht="14.4" x14ac:dyDescent="0.3">
      <c r="D39"/>
      <c r="E39"/>
      <c r="F39"/>
      <c r="G39"/>
      <c r="H39"/>
      <c r="I39"/>
    </row>
    <row r="40" spans="4:9" ht="14.4" x14ac:dyDescent="0.3">
      <c r="D40"/>
      <c r="E40"/>
      <c r="F40"/>
      <c r="G40"/>
      <c r="H40"/>
      <c r="I40"/>
    </row>
    <row r="41" spans="4:9" ht="14.4" x14ac:dyDescent="0.3">
      <c r="D41"/>
      <c r="E41"/>
      <c r="F41"/>
      <c r="G41"/>
      <c r="H41"/>
      <c r="I41"/>
    </row>
  </sheetData>
  <mergeCells count="2">
    <mergeCell ref="C2:G2"/>
    <mergeCell ref="C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01-04-2024</vt:lpstr>
      <vt:lpstr>01-07-2024</vt:lpstr>
      <vt:lpstr>01-10-2024</vt:lpstr>
      <vt:lpstr>31-12-2024</vt:lpstr>
      <vt:lpstr>9 oylik</vt:lpstr>
      <vt:lpstr>'01-07-2024'!Область_печати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Sadriddin Raximov</dc:creator>
  <cp:lastModifiedBy>Abbos Abdullaev</cp:lastModifiedBy>
  <cp:lastPrinted>2024-04-02T11:06:18Z</cp:lastPrinted>
  <dcterms:created xsi:type="dcterms:W3CDTF">2023-01-27T05:22:41Z</dcterms:created>
  <dcterms:modified xsi:type="dcterms:W3CDTF">2025-02-14T12:22:55Z</dcterms:modified>
</cp:coreProperties>
</file>